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_LUDO\2024\20240107 Kotolna SG 55\20240612 Kotolna SG 55 DRS\CAST A\"/>
    </mc:Choice>
  </mc:AlternateContent>
  <xr:revisionPtr revIDLastSave="0" documentId="13_ncr:1_{C4A1D3BD-E8C6-4D8D-807E-00FEB834A807}" xr6:coauthVersionLast="36" xr6:coauthVersionMax="47" xr10:uidLastSave="{00000000-0000-0000-0000-000000000000}"/>
  <bookViews>
    <workbookView xWindow="-28920" yWindow="-110" windowWidth="29040" windowHeight="15720" activeTab="1" xr2:uid="{00000000-000D-0000-FFFF-FFFF00000000}"/>
  </bookViews>
  <sheets>
    <sheet name="Rekapitulácia stavby" sheetId="1" r:id="rId1"/>
    <sheet name="04 - Súhrná časť" sheetId="5" r:id="rId2"/>
  </sheets>
  <definedNames>
    <definedName name="_xlnm.Print_Titles" localSheetId="0">'Rekapitulácia stavby'!$92:$92</definedName>
    <definedName name="_xlnm.Print_Area" localSheetId="0">'Rekapitulácia stavby'!$D$4:$AO$76,'Rekapitulácia stavby'!$C$82:$AQ$100</definedName>
  </definedNames>
  <calcPr calcId="191029"/>
</workbook>
</file>

<file path=xl/calcChain.xml><?xml version="1.0" encoding="utf-8"?>
<calcChain xmlns="http://schemas.openxmlformats.org/spreadsheetml/2006/main">
  <c r="BD98" i="1" l="1"/>
  <c r="BC98" i="1"/>
  <c r="AY98" i="1"/>
  <c r="BJ127" i="5"/>
  <c r="BH127" i="5"/>
  <c r="BG127" i="5"/>
  <c r="BF127" i="5"/>
  <c r="BD127" i="5"/>
  <c r="S127" i="5"/>
  <c r="Q127" i="5"/>
  <c r="O127" i="5"/>
  <c r="BE127" i="5"/>
  <c r="BJ126" i="5"/>
  <c r="BH126" i="5"/>
  <c r="BG126" i="5"/>
  <c r="BF126" i="5"/>
  <c r="BD126" i="5"/>
  <c r="S126" i="5"/>
  <c r="Q126" i="5"/>
  <c r="O126" i="5"/>
  <c r="BE126" i="5"/>
  <c r="BJ125" i="5"/>
  <c r="BH125" i="5"/>
  <c r="BG125" i="5"/>
  <c r="BF125" i="5"/>
  <c r="BD125" i="5"/>
  <c r="S125" i="5"/>
  <c r="Q125" i="5"/>
  <c r="O125" i="5"/>
  <c r="BE125" i="5"/>
  <c r="BJ124" i="5"/>
  <c r="BH124" i="5"/>
  <c r="BG124" i="5"/>
  <c r="BF124" i="5"/>
  <c r="BE124" i="5"/>
  <c r="BD124" i="5"/>
  <c r="S124" i="5"/>
  <c r="Q124" i="5"/>
  <c r="O124" i="5"/>
  <c r="BJ123" i="5"/>
  <c r="BH123" i="5"/>
  <c r="BG123" i="5"/>
  <c r="BF123" i="5"/>
  <c r="BE123" i="5"/>
  <c r="BD123" i="5"/>
  <c r="S123" i="5"/>
  <c r="Q123" i="5"/>
  <c r="O123" i="5"/>
  <c r="BJ122" i="5"/>
  <c r="BH122" i="5"/>
  <c r="BG122" i="5"/>
  <c r="BF122" i="5"/>
  <c r="BD122" i="5"/>
  <c r="S122" i="5"/>
  <c r="Q122" i="5"/>
  <c r="O122" i="5"/>
  <c r="BE122" i="5"/>
  <c r="BJ121" i="5"/>
  <c r="BH121" i="5"/>
  <c r="F37" i="5" s="1"/>
  <c r="BG121" i="5"/>
  <c r="BF121" i="5"/>
  <c r="BD121" i="5"/>
  <c r="S121" i="5"/>
  <c r="Q121" i="5"/>
  <c r="O121" i="5"/>
  <c r="BE121" i="5"/>
  <c r="J112" i="5"/>
  <c r="F112" i="5"/>
  <c r="E110" i="5"/>
  <c r="J89" i="5"/>
  <c r="F89" i="5"/>
  <c r="E87" i="5"/>
  <c r="J37" i="5"/>
  <c r="J36" i="5"/>
  <c r="J35" i="5"/>
  <c r="J24" i="5"/>
  <c r="E24" i="5"/>
  <c r="J115" i="5" s="1"/>
  <c r="J23" i="5"/>
  <c r="J21" i="5"/>
  <c r="E21" i="5"/>
  <c r="J114" i="5" s="1"/>
  <c r="J20" i="5"/>
  <c r="J18" i="5"/>
  <c r="E18" i="5"/>
  <c r="F115" i="5" s="1"/>
  <c r="J17" i="5"/>
  <c r="J15" i="5"/>
  <c r="E15" i="5"/>
  <c r="F91" i="5" s="1"/>
  <c r="J14" i="5"/>
  <c r="E7" i="5"/>
  <c r="E108" i="5" s="1"/>
  <c r="J33" i="5" l="1"/>
  <c r="F35" i="5"/>
  <c r="F92" i="5"/>
  <c r="BJ120" i="5"/>
  <c r="S120" i="5"/>
  <c r="S119" i="5" s="1"/>
  <c r="S118" i="5" s="1"/>
  <c r="F36" i="5"/>
  <c r="J92" i="5"/>
  <c r="F114" i="5"/>
  <c r="O120" i="5"/>
  <c r="O119" i="5" s="1"/>
  <c r="O118" i="5" s="1"/>
  <c r="Q120" i="5"/>
  <c r="Q119" i="5" s="1"/>
  <c r="Q118" i="5" s="1"/>
  <c r="J91" i="5"/>
  <c r="E85" i="5"/>
  <c r="F33" i="5"/>
  <c r="F34" i="5"/>
  <c r="BJ119" i="5" l="1"/>
  <c r="BJ118" i="5" s="1"/>
  <c r="J98" i="5"/>
  <c r="J97" i="5" l="1"/>
  <c r="AG97" i="1" l="1"/>
  <c r="AN97" i="1" s="1"/>
  <c r="J30" i="5"/>
  <c r="J96" i="5"/>
  <c r="BD97" i="1"/>
  <c r="AY96" i="1"/>
  <c r="AY95" i="1"/>
  <c r="AX95" i="1"/>
  <c r="L90" i="1"/>
  <c r="AM90" i="1"/>
  <c r="AM89" i="1"/>
  <c r="L89" i="1"/>
  <c r="AM87" i="1"/>
  <c r="L87" i="1"/>
  <c r="L85" i="1"/>
  <c r="L84" i="1"/>
  <c r="AS94" i="1"/>
  <c r="AX97" i="1" l="1"/>
  <c r="AW98" i="1"/>
  <c r="AY97" i="1"/>
  <c r="AX98" i="1"/>
  <c r="AW97" i="1"/>
  <c r="AV98" i="1"/>
  <c r="AT98" i="1" s="1"/>
  <c r="J34" i="5"/>
  <c r="J39" i="5" s="1"/>
  <c r="AG98" i="1"/>
  <c r="AX96" i="1"/>
  <c r="BC95" i="1"/>
  <c r="AV95" i="1"/>
  <c r="BB95" i="1"/>
  <c r="BD95" i="1"/>
  <c r="AZ95" i="1"/>
  <c r="AU98" i="1"/>
  <c r="AZ96" i="1"/>
  <c r="AV96" i="1"/>
  <c r="BA98" i="1"/>
  <c r="BB96" i="1"/>
  <c r="BB98" i="1"/>
  <c r="BA97" i="1" l="1"/>
  <c r="AZ98" i="1"/>
  <c r="AN98" i="1"/>
  <c r="BD96" i="1"/>
  <c r="BD94" i="1" s="1"/>
  <c r="W33" i="1" s="1"/>
  <c r="BC97" i="1"/>
  <c r="BC96" i="1"/>
  <c r="BB97" i="1"/>
  <c r="BC94" i="1"/>
  <c r="W32" i="1" s="1"/>
  <c r="AZ94" i="1"/>
  <c r="W29" i="1" s="1"/>
  <c r="BB94" i="1"/>
  <c r="W31" i="1" s="1"/>
  <c r="AU95" i="1"/>
  <c r="BA95" i="1"/>
  <c r="AW95" i="1"/>
  <c r="AT95" i="1" s="1"/>
  <c r="AW96" i="1" l="1"/>
  <c r="AT96" i="1" s="1"/>
  <c r="AV97" i="1"/>
  <c r="AT97" i="1" s="1"/>
  <c r="AU96" i="1"/>
  <c r="AU94" i="1" s="1"/>
  <c r="AU97" i="1"/>
  <c r="BA96" i="1"/>
  <c r="BA94" i="1" s="1"/>
  <c r="AZ97" i="1"/>
  <c r="AV94" i="1"/>
  <c r="AK29" i="1" s="1"/>
  <c r="AY94" i="1"/>
  <c r="AX94" i="1"/>
  <c r="AG95" i="1"/>
  <c r="AN95" i="1" l="1"/>
  <c r="AG96" i="1"/>
  <c r="AW94" i="1"/>
  <c r="AN96" i="1" l="1"/>
  <c r="AN94" i="1" s="1"/>
  <c r="AG94" i="1"/>
  <c r="AK26" i="1" s="1"/>
  <c r="AT94" i="1"/>
  <c r="W30" i="1" l="1"/>
  <c r="AK30" i="1" s="1"/>
  <c r="AK35" i="1" s="1"/>
</calcChain>
</file>

<file path=xl/sharedStrings.xml><?xml version="1.0" encoding="utf-8"?>
<sst xmlns="http://schemas.openxmlformats.org/spreadsheetml/2006/main" count="365" uniqueCount="139">
  <si>
    <t>Export Komplet</t>
  </si>
  <si>
    <t/>
  </si>
  <si>
    <t>2.0</t>
  </si>
  <si>
    <t>False</t>
  </si>
  <si>
    <t>{a4f10c9d-e984-4dc8-9e93-686d6339b3d2}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</si>
  <si>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</si>
  <si>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</si>
  <si>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</si>
  <si>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</si>
  <si>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</si>
  <si>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</si>
  <si>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</si>
  <si>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</si>
  <si>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</si>
  <si>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</si>
  <si>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</si>
  <si>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</si>
  <si>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</si>
  <si>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</si>
  <si>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</si>
  <si>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</si>
  <si>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</si>
  <si>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</si>
  <si>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</si>
  <si>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</si>
  <si>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</si>
  <si>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</si>
  <si>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</si>
  <si>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</si>
  <si>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</si>
  <si>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</si>
  <si>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</si>
  <si>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</si>
  <si>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</si>
  <si>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</si>
  <si>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</si>
  <si>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</si>
  <si>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</si>
  <si>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</si>
  <si>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</si>
  <si>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</si>
  <si>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</si>
  <si>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</si>
  <si>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</si>
  <si>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</si>
  <si>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</si>
  <si>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</si>
  <si>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</si>
  <si>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</si>
  <si>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</si>
  <si>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</si>
  <si>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</si>
  <si>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</si>
  <si>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</si>
  <si>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</si>
  <si>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</si>
  <si>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</si>
  <si>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</si>
  <si>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</si>
  <si>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</si>
  <si>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</si>
  <si>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</si>
  <si>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</si>
  <si>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</si>
  <si>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</si>
  <si>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</si>
  <si>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</si>
  <si>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</si>
  <si>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</si>
  <si>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</si>
  <si>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</si>
  <si>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Ústredné vykurovanie</t>
  </si>
  <si>
    <t>STA</t>
  </si>
  <si>
    <t>1</t>
  </si>
  <si>
    <t>{ae3ee935-4062-410f-8963-66e4039a2bbd}</t>
  </si>
  <si>
    <t>Spevnené plochy, základy, oplotenie</t>
  </si>
  <si>
    <t>{504a9be6-ec6b-4a21-8534-e0c318751e73}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</si>
  <si>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</si>
  <si>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</si>
  <si>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</si>
  <si>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</si>
  <si>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</si>
  <si>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</si>
  <si>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</si>
  <si>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</si>
  <si>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</si>
  <si>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</si>
  <si>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</si>
  <si>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</si>
  <si>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</si>
  <si>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</si>
  <si>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</si>
  <si>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</si>
  <si>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</si>
  <si>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</si>
  <si>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</si>
  <si>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2</t>
  </si>
  <si>
    <t>ROZPOCET</t>
  </si>
  <si>
    <t>K</t>
  </si>
  <si>
    <t>4</t>
  </si>
  <si>
    <t>9</t>
  </si>
  <si>
    <t>ks</t>
  </si>
  <si>
    <t>m3</t>
  </si>
  <si>
    <t>HSV - Práce a dodávky HSV</t>
  </si>
  <si>
    <t>HSV</t>
  </si>
  <si>
    <t>Práce a dodávky HSV</t>
  </si>
  <si>
    <t>t</t>
  </si>
  <si>
    <t>1570427612</t>
  </si>
  <si>
    <t>1773572267</t>
  </si>
  <si>
    <t>-602180464</t>
  </si>
  <si>
    <t>-1225163552</t>
  </si>
  <si>
    <t>-1714574586</t>
  </si>
  <si>
    <t>-720450253</t>
  </si>
  <si>
    <t>-1053180122</t>
  </si>
  <si>
    <t>Poznámky upozornenia:</t>
  </si>
  <si>
    <t>Výkaz výmer je spracovaný na základe projektovej dokumentácie DRS.</t>
  </si>
  <si>
    <r>
      <t xml:space="preserve">V prípade nejasností, nepresností alebo podozrenia z chyby pri spracovaní výkazu výmer, je potrebné bezodkladne </t>
    </r>
    <r>
      <rPr>
        <b/>
        <sz val="9"/>
        <rFont val="Arial"/>
        <family val="2"/>
        <charset val="238"/>
      </rPr>
      <t>kontaktovať projektanta stavby!</t>
    </r>
  </si>
  <si>
    <r>
      <rPr>
        <b/>
        <sz val="9"/>
        <rFont val="Arial"/>
        <family val="2"/>
        <charset val="238"/>
      </rPr>
      <t>Jednotlivé položky je potrebné uvažovať vrátane</t>
    </r>
    <r>
      <rPr>
        <sz val="9"/>
        <rFont val="Arial"/>
        <family val="2"/>
        <charset val="238"/>
      </rPr>
      <t xml:space="preserve"> práce, materiálu, nakladania a vykladania a pod. Uvádza sa aj predpokladaná vzdialenosti pre dopravu materiálu.</t>
    </r>
  </si>
  <si>
    <r>
      <rPr>
        <b/>
        <sz val="9"/>
        <rFont val="Arial"/>
        <family val="2"/>
        <charset val="238"/>
      </rPr>
      <t xml:space="preserve">Pri naceňovaní stavby </t>
    </r>
    <r>
      <rPr>
        <sz val="9"/>
        <rFont val="Arial"/>
        <family val="2"/>
        <charset val="238"/>
      </rPr>
      <t xml:space="preserve">je potrebné okrem výkazu výmer, použiť aj </t>
    </r>
    <r>
      <rPr>
        <b/>
        <sz val="9"/>
        <rFont val="Arial"/>
        <family val="2"/>
        <charset val="238"/>
      </rPr>
      <t xml:space="preserve">grafické prílohy </t>
    </r>
    <r>
      <rPr>
        <sz val="9"/>
        <rFont val="Arial"/>
        <family val="2"/>
        <charset val="238"/>
      </rPr>
      <t>stavby (výkresy) ako aj</t>
    </r>
    <r>
      <rPr>
        <b/>
        <sz val="9"/>
        <rFont val="Arial"/>
        <family val="2"/>
        <charset val="238"/>
      </rPr>
      <t xml:space="preserve"> textovú ćasť </t>
    </r>
    <r>
      <rPr>
        <sz val="9"/>
        <rFont val="Arial"/>
        <family val="2"/>
        <charset val="238"/>
      </rPr>
      <t>stavby (Technická správa)!</t>
    </r>
  </si>
  <si>
    <t>"Plynová kotolňa Staré Grunty 55, Bratislava" - modernizácia</t>
  </si>
  <si>
    <t>Odberné plynové zariadenie</t>
  </si>
  <si>
    <t>04 - Súhrná časť</t>
  </si>
  <si>
    <t xml:space="preserve">    9 - Ostatné práce</t>
  </si>
  <si>
    <t>Ostatné práce</t>
  </si>
  <si>
    <t>Zariadenie staveniska</t>
  </si>
  <si>
    <t>Dokumentácia skutočného realizovania stavby (DSRS)</t>
  </si>
  <si>
    <t>Oznamovacie tabule</t>
  </si>
  <si>
    <t>Zmluvné požiadavky poplatky za skládky</t>
  </si>
  <si>
    <t>Zmluvné požiadavky poplatky za skládky zeminy</t>
  </si>
  <si>
    <t>Požiadavky objednávateľa služby pre objednávateľa iné</t>
  </si>
  <si>
    <t>Vytýčenie základov, zameranie jestvujúcich sietí</t>
  </si>
  <si>
    <t>HSV01</t>
  </si>
  <si>
    <t>HSV02</t>
  </si>
  <si>
    <t>HSV03</t>
  </si>
  <si>
    <t>HSV04</t>
  </si>
  <si>
    <t>HSV05</t>
  </si>
  <si>
    <t>HSV06</t>
  </si>
  <si>
    <t>HSV07</t>
  </si>
  <si>
    <t>Súhrná časť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</si>
</sst>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indexed="8"/>
      <name val="MS Sans Serif"/>
    </font>
    <font>
      <sz val="10"/>
      <name val="Times New Roman CE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">
    <xf numFmtId="0" fontId="0" fillId="0" borderId="0"/>
    <xf numFmtId="0" fontId="31" fillId="0" borderId="0" applyNumberFormat="0" applyFill="0" applyBorder="0" applyAlignment="0" applyProtection="0"/>
    <xf numFmtId="0" fontId="2" fillId="0" borderId="0"/>
    <xf numFmtId="0" fontId="32" fillId="0" borderId="0"/>
    <xf numFmtId="0" fontId="33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49" fontId="34" fillId="0" borderId="0" xfId="2" applyNumberFormat="1" applyFont="1" applyAlignment="1">
      <alignment vertical="top" wrapText="1"/>
    </xf>
    <xf numFmtId="0" fontId="19" fillId="0" borderId="0" xfId="0" applyFont="1"/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19" fillId="0" borderId="0" xfId="0" applyFont="1" applyAlignment="1">
      <alignment wrapText="1"/>
    </xf>
  </cellXfs>
  <cellStyles count="5">
    <cellStyle name="Hypertextové prepojenie" xfId="1" builtinId="8"/>
    <cellStyle name="Normal_Tvarovky HDPE" xfId="3" xr:uid="{167B450F-167E-407F-A957-3A01C8726D21}"/>
    <cellStyle name="Normálna" xfId="0" builtinId="0" customBuiltin="1"/>
    <cellStyle name="Normálna 2" xfId="2" xr:uid="{0A44BB67-BD93-4B3A-828B-9908FEDB68BC}"/>
    <cellStyle name="normální_elektro tabulka" xfId="4" xr:uid="{8B5D6D03-0249-4625-AA8B-6632B320520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70" workbookViewId="0">
      <selection activeCell="AK34" sqref="AK3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5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151" t="s">
        <v>5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179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R5" s="16"/>
      <c r="BS5" s="13" t="s">
        <v>6</v>
      </c>
    </row>
    <row r="6" spans="1:74" ht="36.9" customHeight="1" x14ac:dyDescent="0.2">
      <c r="B6" s="16"/>
      <c r="D6" s="21" t="s">
        <v>12</v>
      </c>
      <c r="K6" s="180" t="s">
        <v>119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R6" s="16"/>
      <c r="BS6" s="13" t="s">
        <v>6</v>
      </c>
    </row>
    <row r="7" spans="1:74" ht="12" customHeight="1" x14ac:dyDescent="0.2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15</v>
      </c>
      <c r="K8" s="20" t="s">
        <v>16</v>
      </c>
      <c r="AK8" s="22" t="s">
        <v>17</v>
      </c>
      <c r="AN8" s="20"/>
      <c r="AR8" s="16"/>
      <c r="BS8" s="13" t="s">
        <v>6</v>
      </c>
    </row>
    <row r="9" spans="1:74" ht="14.4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5" customHeight="1" x14ac:dyDescent="0.2">
      <c r="B11" s="16"/>
      <c r="E11" s="20" t="s">
        <v>16</v>
      </c>
      <c r="AK11" s="22" t="s">
        <v>20</v>
      </c>
      <c r="AN11" s="20" t="s">
        <v>1</v>
      </c>
      <c r="AR11" s="16"/>
      <c r="BS11" s="13" t="s">
        <v>6</v>
      </c>
    </row>
    <row r="12" spans="1:74" ht="6.9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21</v>
      </c>
      <c r="AK13" s="22" t="s">
        <v>19</v>
      </c>
      <c r="AN13" s="20" t="s">
        <v>1</v>
      </c>
      <c r="AR13" s="16"/>
      <c r="BS13" s="13" t="s">
        <v>6</v>
      </c>
    </row>
    <row r="14" spans="1:74" ht="12.5" x14ac:dyDescent="0.2">
      <c r="B14" s="16"/>
      <c r="E14" s="20" t="s">
        <v>16</v>
      </c>
      <c r="AK14" s="22" t="s">
        <v>20</v>
      </c>
      <c r="AN14" s="20" t="s">
        <v>1</v>
      </c>
      <c r="AR14" s="16"/>
      <c r="BS14" s="13" t="s">
        <v>6</v>
      </c>
    </row>
    <row r="15" spans="1:74" ht="6.9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22</v>
      </c>
      <c r="AK16" s="22" t="s">
        <v>19</v>
      </c>
      <c r="AN16" s="20" t="s">
        <v>1</v>
      </c>
      <c r="AR16" s="16"/>
      <c r="BS16" s="13" t="s">
        <v>3</v>
      </c>
    </row>
    <row r="17" spans="2:71" ht="18.5" customHeight="1" x14ac:dyDescent="0.2">
      <c r="B17" s="16"/>
      <c r="E17" s="20" t="s">
        <v>16</v>
      </c>
      <c r="AK17" s="22" t="s">
        <v>20</v>
      </c>
      <c r="AN17" s="20" t="s">
        <v>1</v>
      </c>
      <c r="AR17" s="16"/>
      <c r="BS17" s="13" t="s">
        <v>23</v>
      </c>
    </row>
    <row r="18" spans="2:71" ht="6.9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24</v>
      </c>
      <c r="AK19" s="22" t="s">
        <v>19</v>
      </c>
      <c r="AN19" s="20" t="s">
        <v>1</v>
      </c>
      <c r="AR19" s="16"/>
      <c r="BS19" s="13" t="s">
        <v>6</v>
      </c>
    </row>
    <row r="20" spans="2:71" ht="18.5" customHeight="1" x14ac:dyDescent="0.2">
      <c r="B20" s="16"/>
      <c r="E20" s="20" t="s">
        <v>16</v>
      </c>
      <c r="AK20" s="22" t="s">
        <v>20</v>
      </c>
      <c r="AN20" s="20" t="s">
        <v>1</v>
      </c>
      <c r="AR20" s="16"/>
      <c r="BS20" s="13" t="s">
        <v>23</v>
      </c>
    </row>
    <row r="21" spans="2:71" ht="6.9" customHeight="1" x14ac:dyDescent="0.2">
      <c r="B21" s="16"/>
      <c r="AR21" s="16"/>
    </row>
    <row r="22" spans="2:71" ht="12" customHeight="1" x14ac:dyDescent="0.2">
      <c r="B22" s="16"/>
      <c r="D22" s="22" t="s">
        <v>25</v>
      </c>
      <c r="AR22" s="16"/>
    </row>
    <row r="23" spans="2:71" ht="16.5" customHeight="1" x14ac:dyDescent="0.2">
      <c r="B23" s="16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6"/>
    </row>
    <row r="24" spans="2:71" ht="6.9" customHeight="1" x14ac:dyDescent="0.2">
      <c r="B24" s="16"/>
      <c r="AR24" s="16"/>
    </row>
    <row r="25" spans="2:71" ht="6.9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 x14ac:dyDescent="0.2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2" t="e">
        <f>ROUND(AG94,2)</f>
        <v>#REF!</v>
      </c>
      <c r="AL26" s="183"/>
      <c r="AM26" s="183"/>
      <c r="AN26" s="183"/>
      <c r="AO26" s="183"/>
      <c r="AR26" s="25"/>
    </row>
    <row r="27" spans="2:71" s="1" customFormat="1" ht="6.9" customHeight="1" x14ac:dyDescent="0.2">
      <c r="B27" s="25"/>
      <c r="AR27" s="25"/>
    </row>
    <row r="28" spans="2:71" s="1" customFormat="1" ht="12.5" x14ac:dyDescent="0.2">
      <c r="B28" s="25"/>
      <c r="L28" s="184" t="s">
        <v>27</v>
      </c>
      <c r="M28" s="184"/>
      <c r="N28" s="184"/>
      <c r="O28" s="184"/>
      <c r="P28" s="184"/>
      <c r="W28" s="184" t="s">
        <v>28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29</v>
      </c>
      <c r="AL28" s="184"/>
      <c r="AM28" s="184"/>
      <c r="AN28" s="184"/>
      <c r="AO28" s="184"/>
      <c r="AR28" s="25"/>
    </row>
    <row r="29" spans="2:71" s="2" customFormat="1" ht="14.4" customHeight="1" x14ac:dyDescent="0.2">
      <c r="B29" s="29"/>
      <c r="D29" s="22" t="s">
        <v>30</v>
      </c>
      <c r="F29" s="30" t="s">
        <v>31</v>
      </c>
      <c r="L29" s="171">
        <v>0.2</v>
      </c>
      <c r="M29" s="170"/>
      <c r="N29" s="170"/>
      <c r="O29" s="170"/>
      <c r="P29" s="170"/>
      <c r="Q29" s="31"/>
      <c r="R29" s="31"/>
      <c r="S29" s="31"/>
      <c r="T29" s="31"/>
      <c r="U29" s="31"/>
      <c r="V29" s="31"/>
      <c r="W29" s="169" t="e">
        <f>ROUND(AZ94, 2)</f>
        <v>#REF!</v>
      </c>
      <c r="X29" s="170"/>
      <c r="Y29" s="170"/>
      <c r="Z29" s="170"/>
      <c r="AA29" s="170"/>
      <c r="AB29" s="170"/>
      <c r="AC29" s="170"/>
      <c r="AD29" s="170"/>
      <c r="AE29" s="170"/>
      <c r="AF29" s="31"/>
      <c r="AG29" s="31"/>
      <c r="AH29" s="31"/>
      <c r="AI29" s="31"/>
      <c r="AJ29" s="31"/>
      <c r="AK29" s="169" t="e">
        <f>ROUND(AV94, 2)</f>
        <v>#REF!</v>
      </c>
      <c r="AL29" s="170"/>
      <c r="AM29" s="170"/>
      <c r="AN29" s="170"/>
      <c r="AO29" s="170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" customHeight="1" x14ac:dyDescent="0.2">
      <c r="B30" s="29"/>
      <c r="F30" s="30" t="s">
        <v>32</v>
      </c>
      <c r="L30" s="178">
        <v>0.2</v>
      </c>
      <c r="M30" s="177"/>
      <c r="N30" s="177"/>
      <c r="O30" s="177"/>
      <c r="P30" s="177"/>
      <c r="W30" s="176" t="e">
        <f>AK26</f>
        <v>#REF!</v>
      </c>
      <c r="X30" s="177"/>
      <c r="Y30" s="177"/>
      <c r="Z30" s="177"/>
      <c r="AA30" s="177"/>
      <c r="AB30" s="177"/>
      <c r="AC30" s="177"/>
      <c r="AD30" s="177"/>
      <c r="AE30" s="177"/>
      <c r="AK30" s="176" t="e">
        <f>W30*L30</f>
        <v>#REF!</v>
      </c>
      <c r="AL30" s="177"/>
      <c r="AM30" s="177"/>
      <c r="AN30" s="177"/>
      <c r="AO30" s="177"/>
      <c r="AR30" s="29"/>
    </row>
    <row r="31" spans="2:71" s="2" customFormat="1" ht="14.4" hidden="1" customHeight="1" x14ac:dyDescent="0.2">
      <c r="B31" s="29"/>
      <c r="F31" s="22" t="s">
        <v>33</v>
      </c>
      <c r="L31" s="178">
        <v>0.2</v>
      </c>
      <c r="M31" s="177"/>
      <c r="N31" s="177"/>
      <c r="O31" s="177"/>
      <c r="P31" s="177"/>
      <c r="W31" s="176" t="e">
        <f>ROUND(BB94, 2)</f>
        <v>#REF!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29"/>
    </row>
    <row r="32" spans="2:71" s="2" customFormat="1" ht="14.4" hidden="1" customHeight="1" x14ac:dyDescent="0.2">
      <c r="B32" s="29"/>
      <c r="F32" s="22" t="s">
        <v>34</v>
      </c>
      <c r="L32" s="178">
        <v>0.2</v>
      </c>
      <c r="M32" s="177"/>
      <c r="N32" s="177"/>
      <c r="O32" s="177"/>
      <c r="P32" s="177"/>
      <c r="W32" s="176" t="e">
        <f>ROUND(BC94, 2)</f>
        <v>#REF!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29"/>
    </row>
    <row r="33" spans="2:52" s="2" customFormat="1" ht="14.4" hidden="1" customHeight="1" x14ac:dyDescent="0.2">
      <c r="B33" s="29"/>
      <c r="F33" s="30" t="s">
        <v>35</v>
      </c>
      <c r="L33" s="171">
        <v>0</v>
      </c>
      <c r="M33" s="170"/>
      <c r="N33" s="170"/>
      <c r="O33" s="170"/>
      <c r="P33" s="170"/>
      <c r="Q33" s="31"/>
      <c r="R33" s="31"/>
      <c r="S33" s="31"/>
      <c r="T33" s="31"/>
      <c r="U33" s="31"/>
      <c r="V33" s="31"/>
      <c r="W33" s="169" t="e">
        <f>ROUND(BD94, 2)</f>
        <v>#REF!</v>
      </c>
      <c r="X33" s="170"/>
      <c r="Y33" s="170"/>
      <c r="Z33" s="170"/>
      <c r="AA33" s="170"/>
      <c r="AB33" s="170"/>
      <c r="AC33" s="170"/>
      <c r="AD33" s="170"/>
      <c r="AE33" s="170"/>
      <c r="AF33" s="31"/>
      <c r="AG33" s="31"/>
      <c r="AH33" s="31"/>
      <c r="AI33" s="31"/>
      <c r="AJ33" s="31"/>
      <c r="AK33" s="169">
        <v>0</v>
      </c>
      <c r="AL33" s="170"/>
      <c r="AM33" s="170"/>
      <c r="AN33" s="170"/>
      <c r="AO33" s="170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" customHeight="1" x14ac:dyDescent="0.2">
      <c r="B34" s="25"/>
      <c r="AR34" s="25"/>
    </row>
    <row r="35" spans="2:52" s="1" customFormat="1" ht="26" customHeight="1" x14ac:dyDescent="0.2">
      <c r="B35" s="25"/>
      <c r="C35" s="33"/>
      <c r="D35" s="34" t="s">
        <v>36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37</v>
      </c>
      <c r="U35" s="35"/>
      <c r="V35" s="35"/>
      <c r="W35" s="35"/>
      <c r="X35" s="172" t="s">
        <v>38</v>
      </c>
      <c r="Y35" s="173"/>
      <c r="Z35" s="173"/>
      <c r="AA35" s="173"/>
      <c r="AB35" s="173"/>
      <c r="AC35" s="35"/>
      <c r="AD35" s="35"/>
      <c r="AE35" s="35"/>
      <c r="AF35" s="35"/>
      <c r="AG35" s="35"/>
      <c r="AH35" s="35"/>
      <c r="AI35" s="35"/>
      <c r="AJ35" s="35"/>
      <c r="AK35" s="174" t="e">
        <f>SUM(AK26:AK33)</f>
        <v>#REF!</v>
      </c>
      <c r="AL35" s="173"/>
      <c r="AM35" s="173"/>
      <c r="AN35" s="173"/>
      <c r="AO35" s="175"/>
      <c r="AP35" s="33"/>
      <c r="AQ35" s="33"/>
      <c r="AR35" s="25"/>
    </row>
    <row r="36" spans="2:52" s="1" customFormat="1" ht="6.9" customHeight="1" x14ac:dyDescent="0.2">
      <c r="B36" s="25"/>
      <c r="AR36" s="25"/>
    </row>
    <row r="37" spans="2:52" s="1" customFormat="1" ht="14.4" customHeight="1" x14ac:dyDescent="0.2">
      <c r="B37" s="25"/>
      <c r="AR37" s="25"/>
    </row>
    <row r="38" spans="2:52" ht="14.4" customHeight="1" x14ac:dyDescent="0.2">
      <c r="B38" s="16"/>
      <c r="AR38" s="16"/>
    </row>
    <row r="39" spans="2:52" ht="14.4" customHeight="1" x14ac:dyDescent="0.2">
      <c r="B39" s="16"/>
      <c r="AR39" s="16"/>
    </row>
    <row r="40" spans="2:52" ht="14.4" customHeight="1" x14ac:dyDescent="0.2">
      <c r="B40" s="16"/>
      <c r="AR40" s="16"/>
    </row>
    <row r="41" spans="2:52" ht="14.4" customHeight="1" x14ac:dyDescent="0.2">
      <c r="B41" s="16"/>
      <c r="AR41" s="16"/>
    </row>
    <row r="42" spans="2:52" ht="14.4" customHeight="1" x14ac:dyDescent="0.2">
      <c r="B42" s="16"/>
      <c r="AR42" s="16"/>
    </row>
    <row r="43" spans="2:52" ht="14.4" customHeight="1" x14ac:dyDescent="0.2">
      <c r="B43" s="16"/>
      <c r="AR43" s="16"/>
    </row>
    <row r="44" spans="2:52" ht="14.4" customHeight="1" x14ac:dyDescent="0.2">
      <c r="B44" s="16"/>
      <c r="AR44" s="16"/>
    </row>
    <row r="45" spans="2:52" ht="14.4" customHeight="1" x14ac:dyDescent="0.2">
      <c r="B45" s="16"/>
      <c r="AR45" s="16"/>
    </row>
    <row r="46" spans="2:52" ht="14.4" customHeight="1" x14ac:dyDescent="0.2">
      <c r="B46" s="16"/>
      <c r="AR46" s="16"/>
    </row>
    <row r="47" spans="2:52" ht="14.4" customHeight="1" x14ac:dyDescent="0.2">
      <c r="B47" s="16"/>
      <c r="AR47" s="16"/>
    </row>
    <row r="48" spans="2:52" ht="14.4" customHeight="1" x14ac:dyDescent="0.2">
      <c r="B48" s="16"/>
      <c r="AR48" s="16"/>
    </row>
    <row r="49" spans="2:44" s="1" customFormat="1" ht="14.4" customHeight="1" x14ac:dyDescent="0.2">
      <c r="B49" s="25"/>
      <c r="D49" s="37" t="s">
        <v>39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40</v>
      </c>
      <c r="AI49" s="38"/>
      <c r="AJ49" s="38"/>
      <c r="AK49" s="38"/>
      <c r="AL49" s="38"/>
      <c r="AM49" s="38"/>
      <c r="AN49" s="38"/>
      <c r="AO49" s="38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5"/>
      <c r="D60" s="39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41</v>
      </c>
      <c r="AI60" s="27"/>
      <c r="AJ60" s="27"/>
      <c r="AK60" s="27"/>
      <c r="AL60" s="27"/>
      <c r="AM60" s="39" t="s">
        <v>42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5"/>
      <c r="D64" s="37" t="s">
        <v>43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44</v>
      </c>
      <c r="AI64" s="38"/>
      <c r="AJ64" s="38"/>
      <c r="AK64" s="38"/>
      <c r="AL64" s="38"/>
      <c r="AM64" s="38"/>
      <c r="AN64" s="38"/>
      <c r="AO64" s="38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5"/>
      <c r="D75" s="39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41</v>
      </c>
      <c r="AI75" s="27"/>
      <c r="AJ75" s="27"/>
      <c r="AK75" s="27"/>
      <c r="AL75" s="27"/>
      <c r="AM75" s="39" t="s">
        <v>42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" customHeight="1" x14ac:dyDescent="0.2">
      <c r="B82" s="25"/>
      <c r="C82" s="17" t="s">
        <v>45</v>
      </c>
      <c r="AR82" s="25"/>
    </row>
    <row r="83" spans="1:91" s="1" customFormat="1" ht="6.9" customHeight="1" x14ac:dyDescent="0.2">
      <c r="B83" s="25"/>
      <c r="AR83" s="25"/>
    </row>
    <row r="84" spans="1:91" s="3" customFormat="1" ht="12" customHeight="1" x14ac:dyDescent="0.2">
      <c r="B84" s="44"/>
      <c r="C84" s="22" t="s">
        <v>11</v>
      </c>
      <c r="L84" s="3">
        <f>K5</f>
        <v>0</v>
      </c>
      <c r="AR84" s="44"/>
    </row>
    <row r="85" spans="1:91" s="4" customFormat="1" ht="36.9" customHeight="1" x14ac:dyDescent="0.2">
      <c r="B85" s="45"/>
      <c r="C85" s="46" t="s">
        <v>12</v>
      </c>
      <c r="L85" s="160" t="str">
        <f>K6</f>
        <v>"Plynová kotolňa Staré Grunty 55, Bratislava" - modernizácia</v>
      </c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1"/>
      <c r="AH85" s="161"/>
      <c r="AI85" s="161"/>
      <c r="AJ85" s="161"/>
      <c r="AR85" s="45"/>
    </row>
    <row r="86" spans="1:91" s="1" customFormat="1" ht="6.9" customHeight="1" x14ac:dyDescent="0.2">
      <c r="B86" s="25"/>
      <c r="AR86" s="25"/>
    </row>
    <row r="87" spans="1:91" s="1" customFormat="1" ht="12" customHeight="1" x14ac:dyDescent="0.2">
      <c r="B87" s="25"/>
      <c r="C87" s="22" t="s">
        <v>15</v>
      </c>
      <c r="L87" s="47" t="str">
        <f>IF(K8="","",K8)</f>
        <v xml:space="preserve"> </v>
      </c>
      <c r="AI87" s="22" t="s">
        <v>17</v>
      </c>
      <c r="AM87" s="162" t="str">
        <f>IF(AN8= "","",AN8)</f>
        <v/>
      </c>
      <c r="AN87" s="162"/>
      <c r="AR87" s="25"/>
    </row>
    <row r="88" spans="1:91" s="1" customFormat="1" ht="6.9" customHeight="1" x14ac:dyDescent="0.2">
      <c r="B88" s="25"/>
      <c r="AR88" s="25"/>
    </row>
    <row r="89" spans="1:91" s="1" customFormat="1" ht="15.15" customHeight="1" x14ac:dyDescent="0.2">
      <c r="B89" s="25"/>
      <c r="C89" s="22" t="s">
        <v>18</v>
      </c>
      <c r="L89" s="3" t="str">
        <f>IF(E11= "","",E11)</f>
        <v xml:space="preserve"> </v>
      </c>
      <c r="AI89" s="22" t="s">
        <v>22</v>
      </c>
      <c r="AM89" s="163" t="str">
        <f>IF(E17="","",E17)</f>
        <v xml:space="preserve"> </v>
      </c>
      <c r="AN89" s="164"/>
      <c r="AO89" s="164"/>
      <c r="AP89" s="164"/>
      <c r="AR89" s="25"/>
      <c r="AS89" s="165" t="s">
        <v>46</v>
      </c>
      <c r="AT89" s="16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 x14ac:dyDescent="0.2">
      <c r="B90" s="25"/>
      <c r="C90" s="22" t="s">
        <v>21</v>
      </c>
      <c r="L90" s="3" t="str">
        <f>IF(E14="","",E14)</f>
        <v xml:space="preserve"> </v>
      </c>
      <c r="AI90" s="22" t="s">
        <v>24</v>
      </c>
      <c r="AM90" s="163" t="str">
        <f>IF(E20="","",E20)</f>
        <v xml:space="preserve"> </v>
      </c>
      <c r="AN90" s="164"/>
      <c r="AO90" s="164"/>
      <c r="AP90" s="164"/>
      <c r="AR90" s="25"/>
      <c r="AS90" s="167"/>
      <c r="AT90" s="168"/>
      <c r="BD90" s="52"/>
    </row>
    <row r="91" spans="1:91" s="1" customFormat="1" ht="10.75" customHeight="1" x14ac:dyDescent="0.2">
      <c r="B91" s="25"/>
      <c r="AR91" s="25"/>
      <c r="AS91" s="167"/>
      <c r="AT91" s="168"/>
      <c r="BD91" s="52"/>
    </row>
    <row r="92" spans="1:91" s="1" customFormat="1" ht="29.25" customHeight="1" x14ac:dyDescent="0.2">
      <c r="B92" s="25"/>
      <c r="C92" s="155" t="s">
        <v>47</v>
      </c>
      <c r="D92" s="156"/>
      <c r="E92" s="156"/>
      <c r="F92" s="156"/>
      <c r="G92" s="156"/>
      <c r="H92" s="53"/>
      <c r="I92" s="157" t="s">
        <v>48</v>
      </c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8" t="s">
        <v>49</v>
      </c>
      <c r="AH92" s="156"/>
      <c r="AI92" s="156"/>
      <c r="AJ92" s="156"/>
      <c r="AK92" s="156"/>
      <c r="AL92" s="156"/>
      <c r="AM92" s="156"/>
      <c r="AN92" s="157" t="s">
        <v>50</v>
      </c>
      <c r="AO92" s="156"/>
      <c r="AP92" s="159"/>
      <c r="AQ92" s="54" t="s">
        <v>51</v>
      </c>
      <c r="AR92" s="25"/>
      <c r="AS92" s="55" t="s">
        <v>52</v>
      </c>
      <c r="AT92" s="56" t="s">
        <v>53</v>
      </c>
      <c r="AU92" s="56" t="s">
        <v>54</v>
      </c>
      <c r="AV92" s="56" t="s">
        <v>55</v>
      </c>
      <c r="AW92" s="56" t="s">
        <v>56</v>
      </c>
      <c r="AX92" s="56" t="s">
        <v>57</v>
      </c>
      <c r="AY92" s="56" t="s">
        <v>58</v>
      </c>
      <c r="AZ92" s="56" t="s">
        <v>59</v>
      </c>
      <c r="BA92" s="56" t="s">
        <v>60</v>
      </c>
      <c r="BB92" s="56" t="s">
        <v>61</v>
      </c>
      <c r="BC92" s="56" t="s">
        <v>62</v>
      </c>
      <c r="BD92" s="57" t="s">
        <v>63</v>
      </c>
    </row>
    <row r="93" spans="1:91" s="1" customFormat="1" ht="10.75" customHeight="1" x14ac:dyDescent="0.2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 x14ac:dyDescent="0.2">
      <c r="B94" s="59"/>
      <c r="C94" s="60" t="s">
        <v>64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53" t="e">
        <f>SUM(AG95:AM98)</f>
        <v>#REF!</v>
      </c>
      <c r="AH94" s="153"/>
      <c r="AI94" s="153"/>
      <c r="AJ94" s="153"/>
      <c r="AK94" s="153"/>
      <c r="AL94" s="153"/>
      <c r="AM94" s="153"/>
      <c r="AN94" s="154" t="e">
        <f>SUM(AN95:AP98)</f>
        <v>#REF!</v>
      </c>
      <c r="AO94" s="154"/>
      <c r="AP94" s="154"/>
      <c r="AQ94" s="63" t="s">
        <v>1</v>
      </c>
      <c r="AR94" s="59"/>
      <c r="AS94" s="64">
        <f>ROUND(SUM(AS95:AS96),2)</f>
        <v>0</v>
      </c>
      <c r="AT94" s="65" t="e">
        <f>ROUND(SUM(AV94:AW94),2)</f>
        <v>#REF!</v>
      </c>
      <c r="AU94" s="66" t="e">
        <f>ROUND(SUM(AU95:AU96),5)</f>
        <v>#REF!</v>
      </c>
      <c r="AV94" s="65" t="e">
        <f>ROUND(AZ94*L29,2)</f>
        <v>#REF!</v>
      </c>
      <c r="AW94" s="65" t="e">
        <f>ROUND(BA94*L30,2)</f>
        <v>#REF!</v>
      </c>
      <c r="AX94" s="65" t="e">
        <f>ROUND(BB94*L29,2)</f>
        <v>#REF!</v>
      </c>
      <c r="AY94" s="65" t="e">
        <f>ROUND(BC94*L30,2)</f>
        <v>#REF!</v>
      </c>
      <c r="AZ94" s="65" t="e">
        <f>ROUND(SUM(AZ95:AZ96),2)</f>
        <v>#REF!</v>
      </c>
      <c r="BA94" s="65" t="e">
        <f>ROUND(SUM(BA95:BA96),2)</f>
        <v>#REF!</v>
      </c>
      <c r="BB94" s="65" t="e">
        <f>ROUND(SUM(BB95:BB96),2)</f>
        <v>#REF!</v>
      </c>
      <c r="BC94" s="65" t="e">
        <f>ROUND(SUM(BC95:BC96),2)</f>
        <v>#REF!</v>
      </c>
      <c r="BD94" s="67" t="e">
        <f>ROUND(SUM(BD95:BD96),2)</f>
        <v>#REF!</v>
      </c>
      <c r="BS94" s="68" t="s">
        <v>65</v>
      </c>
      <c r="BT94" s="68" t="s">
        <v>66</v>
      </c>
      <c r="BU94" s="69" t="s">
        <v>67</v>
      </c>
      <c r="BV94" s="68" t="s">
        <v>68</v>
      </c>
      <c r="BW94" s="68" t="s">
        <v>4</v>
      </c>
      <c r="BX94" s="68" t="s">
        <v>69</v>
      </c>
      <c r="CL94" s="68" t="s">
        <v>1</v>
      </c>
    </row>
    <row r="95" spans="1:91" s="6" customFormat="1" ht="16.5" customHeight="1" x14ac:dyDescent="0.2">
      <c r="A95" s="70" t="s">
        <v>70</v>
      </c>
      <c r="B95" s="71"/>
      <c r="C95" s="72"/>
      <c r="D95" s="148">
        <v>1</v>
      </c>
      <c r="E95" s="148"/>
      <c r="F95" s="148"/>
      <c r="G95" s="148"/>
      <c r="H95" s="148"/>
      <c r="I95" s="73"/>
      <c r="J95" s="148" t="s">
        <v>71</v>
      </c>
      <c r="K95" s="148"/>
      <c r="L95" s="148"/>
      <c r="M95" s="148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9" t="e">
        <f>#REF!</f>
        <v>#REF!</v>
      </c>
      <c r="AH95" s="150"/>
      <c r="AI95" s="150"/>
      <c r="AJ95" s="150"/>
      <c r="AK95" s="150"/>
      <c r="AL95" s="150"/>
      <c r="AM95" s="150"/>
      <c r="AN95" s="149" t="e">
        <f>SUM(AG95,AT95)</f>
        <v>#REF!</v>
      </c>
      <c r="AO95" s="150"/>
      <c r="AP95" s="150"/>
      <c r="AQ95" s="74" t="s">
        <v>72</v>
      </c>
      <c r="AR95" s="71"/>
      <c r="AS95" s="75">
        <v>0</v>
      </c>
      <c r="AT95" s="76" t="e">
        <f>ROUND(SUM(AV95:AW95),2)</f>
        <v>#REF!</v>
      </c>
      <c r="AU95" s="77" t="e">
        <f>#REF!</f>
        <v>#REF!</v>
      </c>
      <c r="AV95" s="76" t="e">
        <f>#REF!</f>
        <v>#REF!</v>
      </c>
      <c r="AW95" s="76" t="e">
        <f>#REF!</f>
        <v>#REF!</v>
      </c>
      <c r="AX95" s="76" t="e">
        <f>#REF!</f>
        <v>#REF!</v>
      </c>
      <c r="AY95" s="76" t="e">
        <f>#REF!</f>
        <v>#REF!</v>
      </c>
      <c r="AZ95" s="76" t="e">
        <f>#REF!</f>
        <v>#REF!</v>
      </c>
      <c r="BA95" s="76" t="e">
        <f>#REF!</f>
        <v>#REF!</v>
      </c>
      <c r="BB95" s="76" t="e">
        <f>#REF!</f>
        <v>#REF!</v>
      </c>
      <c r="BC95" s="76" t="e">
        <f>#REF!</f>
        <v>#REF!</v>
      </c>
      <c r="BD95" s="78" t="e">
        <f>#REF!</f>
        <v>#REF!</v>
      </c>
      <c r="BT95" s="79" t="s">
        <v>73</v>
      </c>
      <c r="BV95" s="79" t="s">
        <v>68</v>
      </c>
      <c r="BW95" s="79" t="s">
        <v>74</v>
      </c>
      <c r="BX95" s="79" t="s">
        <v>4</v>
      </c>
      <c r="CL95" s="79" t="s">
        <v>1</v>
      </c>
      <c r="CM95" s="79" t="s">
        <v>66</v>
      </c>
    </row>
    <row r="96" spans="1:91" s="6" customFormat="1" ht="16.5" customHeight="1" x14ac:dyDescent="0.2">
      <c r="A96" s="70" t="s">
        <v>70</v>
      </c>
      <c r="B96" s="71"/>
      <c r="C96" s="72"/>
      <c r="D96" s="148">
        <v>2</v>
      </c>
      <c r="E96" s="148"/>
      <c r="F96" s="148"/>
      <c r="G96" s="148"/>
      <c r="H96" s="148"/>
      <c r="I96" s="73"/>
      <c r="J96" s="148" t="s">
        <v>75</v>
      </c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9" t="e">
        <f>#REF!</f>
        <v>#REF!</v>
      </c>
      <c r="AH96" s="150"/>
      <c r="AI96" s="150"/>
      <c r="AJ96" s="150"/>
      <c r="AK96" s="150"/>
      <c r="AL96" s="150"/>
      <c r="AM96" s="150"/>
      <c r="AN96" s="149" t="e">
        <f>AG96*1.2</f>
        <v>#REF!</v>
      </c>
      <c r="AO96" s="150"/>
      <c r="AP96" s="150"/>
      <c r="AQ96" s="74" t="s">
        <v>72</v>
      </c>
      <c r="AR96" s="71"/>
      <c r="AS96" s="80">
        <v>0</v>
      </c>
      <c r="AT96" s="81" t="e">
        <f>ROUND(SUM(AV96:AW96),2)</f>
        <v>#REF!</v>
      </c>
      <c r="AU96" s="82" t="e">
        <f>#REF!</f>
        <v>#REF!</v>
      </c>
      <c r="AV96" s="81" t="e">
        <f>#REF!</f>
        <v>#REF!</v>
      </c>
      <c r="AW96" s="81" t="e">
        <f>#REF!</f>
        <v>#REF!</v>
      </c>
      <c r="AX96" s="81" t="e">
        <f>#REF!</f>
        <v>#REF!</v>
      </c>
      <c r="AY96" s="81" t="e">
        <f>#REF!</f>
        <v>#REF!</v>
      </c>
      <c r="AZ96" s="81" t="e">
        <f>#REF!</f>
        <v>#REF!</v>
      </c>
      <c r="BA96" s="81" t="e">
        <f>#REF!</f>
        <v>#REF!</v>
      </c>
      <c r="BB96" s="81" t="e">
        <f>#REF!</f>
        <v>#REF!</v>
      </c>
      <c r="BC96" s="81" t="e">
        <f>#REF!</f>
        <v>#REF!</v>
      </c>
      <c r="BD96" s="83" t="e">
        <f>#REF!</f>
        <v>#REF!</v>
      </c>
      <c r="BT96" s="79" t="s">
        <v>73</v>
      </c>
      <c r="BV96" s="79" t="s">
        <v>68</v>
      </c>
      <c r="BW96" s="79" t="s">
        <v>76</v>
      </c>
      <c r="BX96" s="79" t="s">
        <v>4</v>
      </c>
      <c r="CL96" s="79" t="s">
        <v>1</v>
      </c>
      <c r="CM96" s="79" t="s">
        <v>66</v>
      </c>
    </row>
    <row r="97" spans="1:91" s="6" customFormat="1" ht="16.5" customHeight="1" x14ac:dyDescent="0.2">
      <c r="A97" s="70" t="s">
        <v>70</v>
      </c>
      <c r="B97" s="71"/>
      <c r="C97" s="72"/>
      <c r="D97" s="148">
        <v>3</v>
      </c>
      <c r="E97" s="148"/>
      <c r="F97" s="148"/>
      <c r="G97" s="148"/>
      <c r="H97" s="148"/>
      <c r="I97" s="73"/>
      <c r="J97" s="148" t="s">
        <v>120</v>
      </c>
      <c r="K97" s="148"/>
      <c r="L97" s="148"/>
      <c r="M97" s="148"/>
      <c r="N97" s="148"/>
      <c r="O97" s="148"/>
      <c r="P97" s="148"/>
      <c r="Q97" s="148"/>
      <c r="R97" s="148"/>
      <c r="S97" s="148"/>
      <c r="T97" s="148"/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9" t="e">
        <f>#REF!</f>
        <v>#REF!</v>
      </c>
      <c r="AH97" s="150"/>
      <c r="AI97" s="150"/>
      <c r="AJ97" s="150"/>
      <c r="AK97" s="150"/>
      <c r="AL97" s="150"/>
      <c r="AM97" s="150"/>
      <c r="AN97" s="149" t="e">
        <f>AG97*1.2</f>
        <v>#REF!</v>
      </c>
      <c r="AO97" s="150"/>
      <c r="AP97" s="150"/>
      <c r="AQ97" s="74" t="s">
        <v>72</v>
      </c>
      <c r="AR97" s="71"/>
      <c r="AS97" s="80">
        <v>0</v>
      </c>
      <c r="AT97" s="81" t="e">
        <f>ROUND(SUM(AV97:AW97),2)</f>
        <v>#REF!</v>
      </c>
      <c r="AU97" s="82" t="e">
        <f>#REF!</f>
        <v>#REF!</v>
      </c>
      <c r="AV97" s="81" t="e">
        <f>#REF!</f>
        <v>#REF!</v>
      </c>
      <c r="AW97" s="81" t="e">
        <f>#REF!</f>
        <v>#REF!</v>
      </c>
      <c r="AX97" s="81" t="e">
        <f>#REF!</f>
        <v>#REF!</v>
      </c>
      <c r="AY97" s="81" t="e">
        <f>#REF!</f>
        <v>#REF!</v>
      </c>
      <c r="AZ97" s="81" t="e">
        <f>#REF!</f>
        <v>#REF!</v>
      </c>
      <c r="BA97" s="81" t="e">
        <f>#REF!</f>
        <v>#REF!</v>
      </c>
      <c r="BB97" s="81" t="e">
        <f>#REF!</f>
        <v>#REF!</v>
      </c>
      <c r="BC97" s="81" t="e">
        <f>#REF!</f>
        <v>#REF!</v>
      </c>
      <c r="BD97" s="83" t="e">
        <f>#REF!</f>
        <v>#REF!</v>
      </c>
      <c r="BT97" s="79" t="s">
        <v>73</v>
      </c>
      <c r="BV97" s="79" t="s">
        <v>68</v>
      </c>
      <c r="BW97" s="79" t="s">
        <v>76</v>
      </c>
      <c r="BX97" s="79" t="s">
        <v>4</v>
      </c>
      <c r="CL97" s="79" t="s">
        <v>1</v>
      </c>
      <c r="CM97" s="79" t="s">
        <v>66</v>
      </c>
    </row>
    <row r="98" spans="1:91" s="6" customFormat="1" ht="16.5" customHeight="1" x14ac:dyDescent="0.2">
      <c r="A98" s="70" t="s">
        <v>70</v>
      </c>
      <c r="B98" s="71"/>
      <c r="C98" s="72"/>
      <c r="D98" s="148">
        <v>4</v>
      </c>
      <c r="E98" s="148"/>
      <c r="F98" s="148"/>
      <c r="G98" s="148"/>
      <c r="H98" s="148"/>
      <c r="I98" s="73"/>
      <c r="J98" s="148" t="s">
        <v>138</v>
      </c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9">
        <f>'04 - Súhrná časť'!J30</f>
        <v>0</v>
      </c>
      <c r="AH98" s="150"/>
      <c r="AI98" s="150"/>
      <c r="AJ98" s="150"/>
      <c r="AK98" s="150"/>
      <c r="AL98" s="150"/>
      <c r="AM98" s="150"/>
      <c r="AN98" s="149">
        <f>AG98*1.2</f>
        <v>0</v>
      </c>
      <c r="AO98" s="150"/>
      <c r="AP98" s="150"/>
      <c r="AQ98" s="74" t="s">
        <v>72</v>
      </c>
      <c r="AR98" s="71"/>
      <c r="AS98" s="80">
        <v>0</v>
      </c>
      <c r="AT98" s="81" t="e">
        <f>ROUND(SUM(AV98:AW98),2)</f>
        <v>#REF!</v>
      </c>
      <c r="AU98" s="82" t="e">
        <f>#REF!</f>
        <v>#REF!</v>
      </c>
      <c r="AV98" s="81" t="e">
        <f>#REF!</f>
        <v>#REF!</v>
      </c>
      <c r="AW98" s="81" t="e">
        <f>#REF!</f>
        <v>#REF!</v>
      </c>
      <c r="AX98" s="81" t="e">
        <f>#REF!</f>
        <v>#REF!</v>
      </c>
      <c r="AY98" s="81" t="e">
        <f>#REF!</f>
        <v>#REF!</v>
      </c>
      <c r="AZ98" s="81" t="e">
        <f>#REF!</f>
        <v>#REF!</v>
      </c>
      <c r="BA98" s="81" t="e">
        <f>#REF!</f>
        <v>#REF!</v>
      </c>
      <c r="BB98" s="81" t="e">
        <f>#REF!</f>
        <v>#REF!</v>
      </c>
      <c r="BC98" s="81" t="e">
        <f>#REF!</f>
        <v>#REF!</v>
      </c>
      <c r="BD98" s="83" t="e">
        <f>#REF!</f>
        <v>#REF!</v>
      </c>
      <c r="BT98" s="79" t="s">
        <v>73</v>
      </c>
      <c r="BV98" s="79" t="s">
        <v>68</v>
      </c>
      <c r="BW98" s="79" t="s">
        <v>76</v>
      </c>
      <c r="BX98" s="79" t="s">
        <v>4</v>
      </c>
      <c r="CL98" s="79" t="s">
        <v>1</v>
      </c>
      <c r="CM98" s="79" t="s">
        <v>66</v>
      </c>
    </row>
    <row r="99" spans="1:91" s="6" customFormat="1" ht="16.5" customHeight="1" x14ac:dyDescent="0.2">
      <c r="A99" s="70"/>
      <c r="B99" s="71"/>
      <c r="C99" s="72"/>
      <c r="D99" s="148"/>
      <c r="E99" s="148"/>
      <c r="F99" s="148"/>
      <c r="G99" s="148"/>
      <c r="H99" s="148"/>
      <c r="I99" s="73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6"/>
      <c r="AH99" s="73"/>
      <c r="AI99" s="73"/>
      <c r="AJ99" s="73"/>
      <c r="AK99" s="73"/>
      <c r="AL99" s="73"/>
      <c r="AM99" s="73"/>
      <c r="AN99" s="146"/>
      <c r="AO99" s="73"/>
      <c r="AP99" s="73"/>
      <c r="AQ99" s="74"/>
      <c r="AR99" s="71"/>
      <c r="AS99" s="76"/>
      <c r="AT99" s="76"/>
      <c r="AU99" s="77"/>
      <c r="AV99" s="76"/>
      <c r="AW99" s="76"/>
      <c r="AX99" s="76"/>
      <c r="AY99" s="76"/>
      <c r="AZ99" s="76"/>
      <c r="BA99" s="76"/>
      <c r="BB99" s="76"/>
      <c r="BC99" s="76"/>
      <c r="BD99" s="76"/>
      <c r="BT99" s="79"/>
      <c r="BV99" s="79"/>
      <c r="BW99" s="79"/>
      <c r="BX99" s="79"/>
      <c r="CL99" s="79"/>
      <c r="CM99" s="79"/>
    </row>
    <row r="100" spans="1:91" s="1" customFormat="1" ht="30" customHeight="1" x14ac:dyDescent="0.2">
      <c r="B100" s="25"/>
      <c r="AR100" s="25"/>
    </row>
    <row r="101" spans="1:91" s="1" customFormat="1" ht="6.9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5"/>
    </row>
  </sheetData>
  <mergeCells count="53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S89:AT91"/>
    <mergeCell ref="AM90:AP90"/>
    <mergeCell ref="W33:AE33"/>
    <mergeCell ref="AK33:AO33"/>
    <mergeCell ref="L33:P33"/>
    <mergeCell ref="X35:AB35"/>
    <mergeCell ref="AK35:AO35"/>
    <mergeCell ref="AG95:AM95"/>
    <mergeCell ref="D95:H95"/>
    <mergeCell ref="J95:AF95"/>
    <mergeCell ref="L85:AJ85"/>
    <mergeCell ref="AM87:AN87"/>
    <mergeCell ref="AM89:AP89"/>
    <mergeCell ref="D97:H97"/>
    <mergeCell ref="J97:AF97"/>
    <mergeCell ref="AG97:AM97"/>
    <mergeCell ref="AN97:AP97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D98:H98"/>
    <mergeCell ref="J98:AF98"/>
    <mergeCell ref="AG98:AM98"/>
    <mergeCell ref="AN98:AP98"/>
    <mergeCell ref="D99:H99"/>
  </mergeCells>
  <hyperlinks>
    <hyperlink ref="A95" location="'01 - Ústredné vykurovanie'!C2" display="/" xr:uid="{00000000-0004-0000-0000-000000000000}"/>
    <hyperlink ref="A96" location="'02 - Spevnené plochy, zák...'!C2" display="/" xr:uid="{00000000-0004-0000-0000-000001000000}"/>
    <hyperlink ref="A97" location="'02 - Spevnené plochy, zák...'!C2" display="/" xr:uid="{2F7F2A20-4DF2-4CEA-A270-6C177D80F9A7}"/>
    <hyperlink ref="A98" location="'02 - Spevnené plochy, zák...'!C2" display="/" xr:uid="{78FC951A-BFD9-4A5D-A8A2-F7CD03389C5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57AF0-8D91-464C-8F7E-12C24BABE483}">
  <dimension ref="B2:BL139"/>
  <sheetViews>
    <sheetView showGridLines="0" tabSelected="1" topLeftCell="A101" workbookViewId="0">
      <selection activeCell="W26" sqref="W26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3.6640625" customWidth="1"/>
    <col min="6" max="6" width="44.109375" customWidth="1"/>
    <col min="7" max="7" width="7.44140625" customWidth="1"/>
    <col min="8" max="8" width="10.21875" customWidth="1"/>
    <col min="9" max="9" width="12.33203125" customWidth="1"/>
    <col min="10" max="10" width="14.21875" customWidth="1"/>
    <col min="11" max="11" width="22.33203125" hidden="1" customWidth="1"/>
    <col min="12" max="12" width="9.33203125" customWidth="1"/>
    <col min="13" max="13" width="10.88671875" hidden="1" customWidth="1"/>
    <col min="14" max="19" width="14.10937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 ht="36.9" customHeight="1" x14ac:dyDescent="0.2">
      <c r="L2" s="151" t="s">
        <v>5</v>
      </c>
      <c r="M2" s="152"/>
      <c r="N2" s="152"/>
      <c r="O2" s="152"/>
      <c r="P2" s="152"/>
      <c r="Q2" s="152"/>
      <c r="R2" s="152"/>
      <c r="S2" s="152"/>
      <c r="T2" s="152"/>
      <c r="U2" s="152"/>
      <c r="AS2" s="13" t="s">
        <v>76</v>
      </c>
    </row>
    <row r="3" spans="2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66</v>
      </c>
    </row>
    <row r="4" spans="2:45" ht="24.9" customHeight="1" x14ac:dyDescent="0.2">
      <c r="B4" s="16"/>
      <c r="D4" s="17" t="s">
        <v>77</v>
      </c>
      <c r="L4" s="16"/>
      <c r="M4" s="84" t="s">
        <v>9</v>
      </c>
      <c r="AS4" s="13" t="s">
        <v>3</v>
      </c>
    </row>
    <row r="5" spans="2:45" ht="6.9" customHeight="1" x14ac:dyDescent="0.2">
      <c r="B5" s="16"/>
      <c r="L5" s="16"/>
    </row>
    <row r="6" spans="2:45" ht="12" customHeight="1" x14ac:dyDescent="0.2">
      <c r="B6" s="16"/>
      <c r="D6" s="22" t="s">
        <v>12</v>
      </c>
      <c r="L6" s="16"/>
    </row>
    <row r="7" spans="2:45" ht="16.5" customHeight="1" x14ac:dyDescent="0.2">
      <c r="B7" s="16"/>
      <c r="E7" s="186" t="str">
        <f>'Rekapitulácia stavby'!K6</f>
        <v>"Plynová kotolňa Staré Grunty 55, Bratislava" - modernizácia</v>
      </c>
      <c r="F7" s="187"/>
      <c r="G7" s="187"/>
      <c r="H7" s="187"/>
      <c r="L7" s="16"/>
    </row>
    <row r="8" spans="2:45" s="1" customFormat="1" ht="12" customHeight="1" x14ac:dyDescent="0.2">
      <c r="B8" s="25"/>
      <c r="D8" s="22" t="s">
        <v>78</v>
      </c>
      <c r="L8" s="25"/>
    </row>
    <row r="9" spans="2:45" s="1" customFormat="1" ht="16.5" customHeight="1" x14ac:dyDescent="0.2">
      <c r="B9" s="25"/>
      <c r="E9" s="160" t="s">
        <v>121</v>
      </c>
      <c r="F9" s="185"/>
      <c r="G9" s="185"/>
      <c r="H9" s="185"/>
      <c r="L9" s="25"/>
    </row>
    <row r="10" spans="2:45" s="1" customFormat="1" x14ac:dyDescent="0.2">
      <c r="B10" s="25"/>
      <c r="L10" s="25"/>
    </row>
    <row r="11" spans="2:45" s="1" customFormat="1" ht="12" customHeight="1" x14ac:dyDescent="0.2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2:45" s="1" customFormat="1" ht="12" customHeight="1" x14ac:dyDescent="0.2">
      <c r="B12" s="25"/>
      <c r="D12" s="22" t="s">
        <v>15</v>
      </c>
      <c r="F12" s="20" t="s">
        <v>16</v>
      </c>
      <c r="I12" s="22" t="s">
        <v>17</v>
      </c>
      <c r="J12" s="48"/>
      <c r="L12" s="25"/>
    </row>
    <row r="13" spans="2:45" s="1" customFormat="1" ht="10.75" customHeight="1" x14ac:dyDescent="0.2">
      <c r="B13" s="25"/>
      <c r="L13" s="25"/>
    </row>
    <row r="14" spans="2:45" s="1" customFormat="1" ht="12" customHeight="1" x14ac:dyDescent="0.2">
      <c r="B14" s="25"/>
      <c r="D14" s="22" t="s">
        <v>18</v>
      </c>
      <c r="I14" s="22" t="s">
        <v>19</v>
      </c>
      <c r="J14" s="20" t="str">
        <f>IF('Rekapitulácia stavby'!AN10="","",'Rekapitulácia stavby'!AN10)</f>
        <v/>
      </c>
      <c r="L14" s="25"/>
    </row>
    <row r="15" spans="2:45" s="1" customFormat="1" ht="18" customHeight="1" x14ac:dyDescent="0.2">
      <c r="B15" s="25"/>
      <c r="E15" s="20" t="str">
        <f>IF('Rekapitulácia stavby'!E11="","",'Rekapitulácia stavby'!E11)</f>
        <v xml:space="preserve"> </v>
      </c>
      <c r="I15" s="22" t="s">
        <v>20</v>
      </c>
      <c r="J15" s="20" t="str">
        <f>IF('Rekapitulácia stavby'!AN11="","",'Rekapitulácia stavby'!AN11)</f>
        <v/>
      </c>
      <c r="L15" s="25"/>
    </row>
    <row r="16" spans="2:45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21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 x14ac:dyDescent="0.2">
      <c r="B18" s="25"/>
      <c r="E18" s="179" t="str">
        <f>'Rekapitulácia stavby'!E14</f>
        <v xml:space="preserve"> </v>
      </c>
      <c r="F18" s="179"/>
      <c r="G18" s="179"/>
      <c r="H18" s="179"/>
      <c r="I18" s="22" t="s">
        <v>20</v>
      </c>
      <c r="J18" s="20" t="str">
        <f>'Rekapitulácia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22</v>
      </c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 x14ac:dyDescent="0.2">
      <c r="B21" s="25"/>
      <c r="E21" s="20" t="str">
        <f>IF('Rekapitulácia stavby'!E17="","",'Rekapitulácia stavby'!E17)</f>
        <v xml:space="preserve"> </v>
      </c>
      <c r="I21" s="22" t="s">
        <v>20</v>
      </c>
      <c r="J21" s="20" t="str">
        <f>IF('Rekapitulácia stavby'!AN17="","",'Rekapitulácia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24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20</v>
      </c>
      <c r="J24" s="20" t="str">
        <f>IF('Rekapitulácia stavby'!AN20="","",'Rekapitulácia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25</v>
      </c>
      <c r="L26" s="25"/>
    </row>
    <row r="27" spans="2:12" s="7" customFormat="1" ht="16.5" customHeight="1" x14ac:dyDescent="0.2">
      <c r="B27" s="85"/>
      <c r="E27" s="181" t="s">
        <v>1</v>
      </c>
      <c r="F27" s="181"/>
      <c r="G27" s="181"/>
      <c r="H27" s="181"/>
      <c r="L27" s="85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customHeight="1" x14ac:dyDescent="0.2">
      <c r="B30" s="25"/>
      <c r="D30" s="86" t="s">
        <v>26</v>
      </c>
      <c r="J30" s="62">
        <f>ROUND(J118, 2)</f>
        <v>0</v>
      </c>
      <c r="L30" s="25"/>
    </row>
    <row r="31" spans="2:12" s="1" customFormat="1" ht="6.9" customHeight="1" x14ac:dyDescent="0.2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 x14ac:dyDescent="0.2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" customHeight="1" x14ac:dyDescent="0.2">
      <c r="B33" s="25"/>
      <c r="D33" s="51" t="s">
        <v>30</v>
      </c>
      <c r="E33" s="30" t="s">
        <v>31</v>
      </c>
      <c r="F33" s="87" t="e">
        <f>ROUND((SUM(BD118:BD127)),  2)</f>
        <v>#REF!</v>
      </c>
      <c r="G33" s="88"/>
      <c r="H33" s="88"/>
      <c r="I33" s="89">
        <v>0.2</v>
      </c>
      <c r="J33" s="87" t="e">
        <f>ROUND(((SUM(BD118:BD127))*I33),  2)</f>
        <v>#REF!</v>
      </c>
      <c r="L33" s="25"/>
    </row>
    <row r="34" spans="2:12" s="1" customFormat="1" ht="14.4" customHeight="1" x14ac:dyDescent="0.2">
      <c r="B34" s="25"/>
      <c r="E34" s="30" t="s">
        <v>32</v>
      </c>
      <c r="F34" s="90" t="e">
        <f>ROUND((SUM(BE118:BE127)),  2)</f>
        <v>#REF!</v>
      </c>
      <c r="I34" s="91">
        <v>0.2</v>
      </c>
      <c r="J34" s="90">
        <f>J30*I34</f>
        <v>0</v>
      </c>
      <c r="L34" s="25"/>
    </row>
    <row r="35" spans="2:12" s="1" customFormat="1" ht="14.4" hidden="1" customHeight="1" x14ac:dyDescent="0.2">
      <c r="B35" s="25"/>
      <c r="E35" s="22" t="s">
        <v>33</v>
      </c>
      <c r="F35" s="90" t="e">
        <f>ROUND((SUM(BF118:BF127)),  2)</f>
        <v>#REF!</v>
      </c>
      <c r="I35" s="91">
        <v>0.2</v>
      </c>
      <c r="J35" s="90">
        <f>0</f>
        <v>0</v>
      </c>
      <c r="L35" s="25"/>
    </row>
    <row r="36" spans="2:12" s="1" customFormat="1" ht="14.4" hidden="1" customHeight="1" x14ac:dyDescent="0.2">
      <c r="B36" s="25"/>
      <c r="E36" s="22" t="s">
        <v>34</v>
      </c>
      <c r="F36" s="90" t="e">
        <f>ROUND((SUM(BG118:BG127)),  2)</f>
        <v>#REF!</v>
      </c>
      <c r="I36" s="91">
        <v>0.2</v>
      </c>
      <c r="J36" s="90">
        <f>0</f>
        <v>0</v>
      </c>
      <c r="L36" s="25"/>
    </row>
    <row r="37" spans="2:12" s="1" customFormat="1" ht="14.4" hidden="1" customHeight="1" x14ac:dyDescent="0.2">
      <c r="B37" s="25"/>
      <c r="E37" s="30" t="s">
        <v>35</v>
      </c>
      <c r="F37" s="87" t="e">
        <f>ROUND((SUM(BH118:BH127)),  2)</f>
        <v>#REF!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4" customHeight="1" x14ac:dyDescent="0.2">
      <c r="B39" s="25"/>
      <c r="C39" s="92"/>
      <c r="D39" s="93" t="s">
        <v>36</v>
      </c>
      <c r="E39" s="53"/>
      <c r="F39" s="53"/>
      <c r="G39" s="94" t="s">
        <v>37</v>
      </c>
      <c r="H39" s="95" t="s">
        <v>38</v>
      </c>
      <c r="I39" s="53"/>
      <c r="J39" s="96">
        <f>J30+J34</f>
        <v>0</v>
      </c>
      <c r="K39" s="97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7" t="s">
        <v>39</v>
      </c>
      <c r="E50" s="38"/>
      <c r="F50" s="38"/>
      <c r="G50" s="37" t="s">
        <v>40</v>
      </c>
      <c r="H50" s="38"/>
      <c r="I50" s="38"/>
      <c r="J50" s="38"/>
      <c r="K50" s="38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9" t="s">
        <v>41</v>
      </c>
      <c r="E61" s="27"/>
      <c r="F61" s="98" t="s">
        <v>42</v>
      </c>
      <c r="G61" s="39" t="s">
        <v>41</v>
      </c>
      <c r="H61" s="27"/>
      <c r="I61" s="27"/>
      <c r="J61" s="99" t="s">
        <v>42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7" t="s">
        <v>43</v>
      </c>
      <c r="E65" s="38"/>
      <c r="F65" s="38"/>
      <c r="G65" s="37" t="s">
        <v>44</v>
      </c>
      <c r="H65" s="38"/>
      <c r="I65" s="38"/>
      <c r="J65" s="38"/>
      <c r="K65" s="38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9" t="s">
        <v>41</v>
      </c>
      <c r="E76" s="27"/>
      <c r="F76" s="98" t="s">
        <v>42</v>
      </c>
      <c r="G76" s="39" t="s">
        <v>41</v>
      </c>
      <c r="H76" s="27"/>
      <c r="I76" s="27"/>
      <c r="J76" s="99" t="s">
        <v>42</v>
      </c>
      <c r="K76" s="27"/>
      <c r="L76" s="25"/>
    </row>
    <row r="77" spans="2:12" s="1" customFormat="1" ht="14.4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6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6" s="1" customFormat="1" ht="24.9" customHeight="1" x14ac:dyDescent="0.2">
      <c r="B82" s="25"/>
      <c r="C82" s="17" t="s">
        <v>79</v>
      </c>
      <c r="L82" s="25"/>
    </row>
    <row r="83" spans="2:46" s="1" customFormat="1" ht="6.9" customHeight="1" x14ac:dyDescent="0.2">
      <c r="B83" s="25"/>
      <c r="L83" s="25"/>
    </row>
    <row r="84" spans="2:46" s="1" customFormat="1" ht="12" customHeight="1" x14ac:dyDescent="0.2">
      <c r="B84" s="25"/>
      <c r="C84" s="22" t="s">
        <v>12</v>
      </c>
      <c r="L84" s="25"/>
    </row>
    <row r="85" spans="2:46" s="1" customFormat="1" ht="16.5" customHeight="1" x14ac:dyDescent="0.2">
      <c r="B85" s="25"/>
      <c r="E85" s="186" t="str">
        <f>E7</f>
        <v>"Plynová kotolňa Staré Grunty 55, Bratislava" - modernizácia</v>
      </c>
      <c r="F85" s="187"/>
      <c r="G85" s="187"/>
      <c r="H85" s="187"/>
      <c r="L85" s="25"/>
    </row>
    <row r="86" spans="2:46" s="1" customFormat="1" ht="12" customHeight="1" x14ac:dyDescent="0.2">
      <c r="B86" s="25"/>
      <c r="C86" s="22" t="s">
        <v>78</v>
      </c>
      <c r="L86" s="25"/>
    </row>
    <row r="87" spans="2:46" s="1" customFormat="1" ht="16.5" customHeight="1" x14ac:dyDescent="0.2">
      <c r="B87" s="25"/>
      <c r="E87" s="160" t="str">
        <f>E9</f>
        <v>04 - Súhrná časť</v>
      </c>
      <c r="F87" s="185"/>
      <c r="G87" s="185"/>
      <c r="H87" s="185"/>
      <c r="L87" s="25"/>
    </row>
    <row r="88" spans="2:46" s="1" customFormat="1" ht="6.9" customHeight="1" x14ac:dyDescent="0.2">
      <c r="B88" s="25"/>
      <c r="L88" s="25"/>
    </row>
    <row r="89" spans="2:46" s="1" customFormat="1" ht="12" customHeight="1" x14ac:dyDescent="0.2">
      <c r="B89" s="25"/>
      <c r="C89" s="22" t="s">
        <v>15</v>
      </c>
      <c r="F89" s="20" t="str">
        <f>F12</f>
        <v xml:space="preserve"> </v>
      </c>
      <c r="I89" s="22" t="s">
        <v>17</v>
      </c>
      <c r="J89" s="48" t="str">
        <f>IF(J12="","",J12)</f>
        <v/>
      </c>
      <c r="L89" s="25"/>
    </row>
    <row r="90" spans="2:46" s="1" customFormat="1" ht="6.9" customHeight="1" x14ac:dyDescent="0.2">
      <c r="B90" s="25"/>
      <c r="L90" s="25"/>
    </row>
    <row r="91" spans="2:46" s="1" customFormat="1" ht="15.15" customHeight="1" x14ac:dyDescent="0.2">
      <c r="B91" s="25"/>
      <c r="C91" s="22" t="s">
        <v>18</v>
      </c>
      <c r="F91" s="20" t="str">
        <f>E15</f>
        <v xml:space="preserve"> </v>
      </c>
      <c r="I91" s="22" t="s">
        <v>22</v>
      </c>
      <c r="J91" s="23" t="str">
        <f>E21</f>
        <v xml:space="preserve"> </v>
      </c>
      <c r="L91" s="25"/>
    </row>
    <row r="92" spans="2:46" s="1" customFormat="1" ht="15.15" customHeight="1" x14ac:dyDescent="0.2">
      <c r="B92" s="25"/>
      <c r="C92" s="22" t="s">
        <v>21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6" s="1" customFormat="1" ht="10.4" customHeight="1" x14ac:dyDescent="0.2">
      <c r="B93" s="25"/>
      <c r="L93" s="25"/>
    </row>
    <row r="94" spans="2:46" s="1" customFormat="1" ht="29.25" customHeight="1" x14ac:dyDescent="0.2">
      <c r="B94" s="25"/>
      <c r="C94" s="100" t="s">
        <v>80</v>
      </c>
      <c r="D94" s="92"/>
      <c r="E94" s="92"/>
      <c r="F94" s="92"/>
      <c r="G94" s="92"/>
      <c r="H94" s="92"/>
      <c r="I94" s="92"/>
      <c r="J94" s="101" t="s">
        <v>81</v>
      </c>
      <c r="K94" s="92"/>
      <c r="L94" s="25"/>
    </row>
    <row r="95" spans="2:46" s="1" customFormat="1" ht="10.4" customHeight="1" x14ac:dyDescent="0.2">
      <c r="B95" s="25"/>
      <c r="L95" s="25"/>
    </row>
    <row r="96" spans="2:46" s="1" customFormat="1" ht="22.75" customHeight="1" x14ac:dyDescent="0.2">
      <c r="B96" s="25"/>
      <c r="C96" s="102" t="s">
        <v>82</v>
      </c>
      <c r="J96" s="62">
        <f>J118</f>
        <v>0</v>
      </c>
      <c r="L96" s="25"/>
      <c r="AT96" s="13" t="s">
        <v>83</v>
      </c>
    </row>
    <row r="97" spans="2:12" s="8" customFormat="1" ht="24.9" customHeight="1" x14ac:dyDescent="0.2">
      <c r="B97" s="103"/>
      <c r="D97" s="104" t="s">
        <v>103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20" customHeight="1" x14ac:dyDescent="0.2">
      <c r="B98" s="107"/>
      <c r="D98" s="108" t="s">
        <v>122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 x14ac:dyDescent="0.2">
      <c r="B99" s="25"/>
      <c r="L99" s="25"/>
    </row>
    <row r="100" spans="2:12" s="1" customFormat="1" ht="6.9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5"/>
    </row>
    <row r="104" spans="2:12" s="1" customFormat="1" ht="6.9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5"/>
    </row>
    <row r="105" spans="2:12" s="1" customFormat="1" ht="24.9" customHeight="1" x14ac:dyDescent="0.2">
      <c r="B105" s="25"/>
      <c r="C105" s="17" t="s">
        <v>84</v>
      </c>
      <c r="L105" s="25"/>
    </row>
    <row r="106" spans="2:12" s="1" customFormat="1" ht="6.9" customHeight="1" x14ac:dyDescent="0.2">
      <c r="B106" s="25"/>
      <c r="L106" s="25"/>
    </row>
    <row r="107" spans="2:12" s="1" customFormat="1" ht="12" customHeight="1" x14ac:dyDescent="0.2">
      <c r="B107" s="25"/>
      <c r="C107" s="22" t="s">
        <v>12</v>
      </c>
      <c r="L107" s="25"/>
    </row>
    <row r="108" spans="2:12" s="1" customFormat="1" ht="16.5" customHeight="1" x14ac:dyDescent="0.2">
      <c r="B108" s="25"/>
      <c r="E108" s="186" t="str">
        <f>E7</f>
        <v>"Plynová kotolňa Staré Grunty 55, Bratislava" - modernizácia</v>
      </c>
      <c r="F108" s="187"/>
      <c r="G108" s="187"/>
      <c r="H108" s="187"/>
      <c r="L108" s="25"/>
    </row>
    <row r="109" spans="2:12" s="1" customFormat="1" ht="12" customHeight="1" x14ac:dyDescent="0.2">
      <c r="B109" s="25"/>
      <c r="C109" s="22" t="s">
        <v>78</v>
      </c>
      <c r="L109" s="25"/>
    </row>
    <row r="110" spans="2:12" s="1" customFormat="1" ht="16.5" customHeight="1" x14ac:dyDescent="0.2">
      <c r="B110" s="25"/>
      <c r="E110" s="160" t="str">
        <f>E9</f>
        <v>04 - Súhrná časť</v>
      </c>
      <c r="F110" s="185"/>
      <c r="G110" s="185"/>
      <c r="H110" s="185"/>
      <c r="L110" s="25"/>
    </row>
    <row r="111" spans="2:12" s="1" customFormat="1" ht="6.9" customHeight="1" x14ac:dyDescent="0.2">
      <c r="B111" s="25"/>
      <c r="L111" s="25"/>
    </row>
    <row r="112" spans="2:12" s="1" customFormat="1" ht="12" customHeight="1" x14ac:dyDescent="0.2">
      <c r="B112" s="25"/>
      <c r="C112" s="22" t="s">
        <v>15</v>
      </c>
      <c r="F112" s="20" t="str">
        <f>F12</f>
        <v xml:space="preserve"> </v>
      </c>
      <c r="I112" s="22" t="s">
        <v>17</v>
      </c>
      <c r="J112" s="48" t="str">
        <f>IF(J12="","",J12)</f>
        <v/>
      </c>
      <c r="L112" s="25"/>
    </row>
    <row r="113" spans="2:64" s="1" customFormat="1" ht="6.9" customHeight="1" x14ac:dyDescent="0.2">
      <c r="B113" s="25"/>
      <c r="L113" s="25"/>
    </row>
    <row r="114" spans="2:64" s="1" customFormat="1" ht="15.15" customHeight="1" x14ac:dyDescent="0.2">
      <c r="B114" s="25"/>
      <c r="C114" s="22" t="s">
        <v>18</v>
      </c>
      <c r="F114" s="20" t="str">
        <f>E15</f>
        <v xml:space="preserve"> </v>
      </c>
      <c r="I114" s="22" t="s">
        <v>22</v>
      </c>
      <c r="J114" s="23" t="str">
        <f>E21</f>
        <v xml:space="preserve"> </v>
      </c>
      <c r="L114" s="25"/>
    </row>
    <row r="115" spans="2:64" s="1" customFormat="1" ht="15.15" customHeight="1" x14ac:dyDescent="0.2">
      <c r="B115" s="25"/>
      <c r="C115" s="22" t="s">
        <v>21</v>
      </c>
      <c r="F115" s="20" t="str">
        <f>IF(E18="","",E18)</f>
        <v xml:space="preserve"> </v>
      </c>
      <c r="I115" s="22" t="s">
        <v>24</v>
      </c>
      <c r="J115" s="23" t="str">
        <f>E24</f>
        <v xml:space="preserve"> </v>
      </c>
      <c r="L115" s="25"/>
    </row>
    <row r="116" spans="2:64" s="1" customFormat="1" ht="10.4" customHeight="1" x14ac:dyDescent="0.2">
      <c r="B116" s="25"/>
      <c r="L116" s="25"/>
    </row>
    <row r="117" spans="2:64" s="10" customFormat="1" ht="29.25" customHeight="1" x14ac:dyDescent="0.2">
      <c r="B117" s="111"/>
      <c r="C117" s="112" t="s">
        <v>85</v>
      </c>
      <c r="D117" s="113" t="s">
        <v>51</v>
      </c>
      <c r="E117" s="113" t="s">
        <v>47</v>
      </c>
      <c r="F117" s="113" t="s">
        <v>48</v>
      </c>
      <c r="G117" s="113" t="s">
        <v>86</v>
      </c>
      <c r="H117" s="113" t="s">
        <v>87</v>
      </c>
      <c r="I117" s="113" t="s">
        <v>88</v>
      </c>
      <c r="J117" s="114" t="s">
        <v>81</v>
      </c>
      <c r="K117" s="115" t="s">
        <v>89</v>
      </c>
      <c r="L117" s="111"/>
      <c r="M117" s="55" t="s">
        <v>1</v>
      </c>
      <c r="N117" s="56" t="s">
        <v>90</v>
      </c>
      <c r="O117" s="56" t="s">
        <v>91</v>
      </c>
      <c r="P117" s="56" t="s">
        <v>92</v>
      </c>
      <c r="Q117" s="56" t="s">
        <v>93</v>
      </c>
      <c r="R117" s="56" t="s">
        <v>94</v>
      </c>
      <c r="S117" s="57" t="s">
        <v>95</v>
      </c>
    </row>
    <row r="118" spans="2:64" s="1" customFormat="1" ht="22.75" customHeight="1" x14ac:dyDescent="0.35">
      <c r="B118" s="25"/>
      <c r="C118" s="60" t="s">
        <v>82</v>
      </c>
      <c r="J118" s="116"/>
      <c r="L118" s="25"/>
      <c r="M118" s="58"/>
      <c r="N118" s="49"/>
      <c r="O118" s="117" t="e">
        <f>O119</f>
        <v>#REF!</v>
      </c>
      <c r="P118" s="49"/>
      <c r="Q118" s="117" t="e">
        <f>Q119</f>
        <v>#REF!</v>
      </c>
      <c r="R118" s="49"/>
      <c r="S118" s="118" t="e">
        <f>S119</f>
        <v>#REF!</v>
      </c>
      <c r="AS118" s="13" t="s">
        <v>65</v>
      </c>
      <c r="AT118" s="13" t="s">
        <v>83</v>
      </c>
      <c r="BJ118" s="119" t="e">
        <f>BJ119</f>
        <v>#REF!</v>
      </c>
    </row>
    <row r="119" spans="2:64" s="11" customFormat="1" ht="26" customHeight="1" x14ac:dyDescent="0.35">
      <c r="B119" s="120"/>
      <c r="D119" s="121" t="s">
        <v>65</v>
      </c>
      <c r="E119" s="122" t="s">
        <v>104</v>
      </c>
      <c r="F119" s="122" t="s">
        <v>105</v>
      </c>
      <c r="J119" s="123"/>
      <c r="L119" s="120"/>
      <c r="M119" s="124"/>
      <c r="O119" s="125" t="e">
        <f>#REF!+#REF!+#REF!+O120</f>
        <v>#REF!</v>
      </c>
      <c r="Q119" s="125" t="e">
        <f>#REF!+#REF!+#REF!+Q120</f>
        <v>#REF!</v>
      </c>
      <c r="S119" s="126" t="e">
        <f>#REF!+#REF!+#REF!+S120</f>
        <v>#REF!</v>
      </c>
      <c r="AQ119" s="121" t="s">
        <v>73</v>
      </c>
      <c r="AS119" s="127" t="s">
        <v>65</v>
      </c>
      <c r="AT119" s="127" t="s">
        <v>66</v>
      </c>
      <c r="AX119" s="121" t="s">
        <v>97</v>
      </c>
      <c r="BJ119" s="128" t="e">
        <f>#REF!+#REF!+#REF!+BJ120</f>
        <v>#REF!</v>
      </c>
    </row>
    <row r="120" spans="2:64" s="11" customFormat="1" ht="22.75" customHeight="1" x14ac:dyDescent="0.25">
      <c r="B120" s="120"/>
      <c r="D120" s="121" t="s">
        <v>65</v>
      </c>
      <c r="E120" s="129" t="s">
        <v>100</v>
      </c>
      <c r="F120" s="129" t="s">
        <v>123</v>
      </c>
      <c r="J120" s="130"/>
      <c r="L120" s="120"/>
      <c r="M120" s="124"/>
      <c r="O120" s="125">
        <f>SUM(O121:O127)</f>
        <v>3.9420000000000002</v>
      </c>
      <c r="Q120" s="125">
        <f>SUM(Q121:Q127)</f>
        <v>0</v>
      </c>
      <c r="S120" s="126">
        <f>SUM(S121:S127)</f>
        <v>0</v>
      </c>
      <c r="AQ120" s="121" t="s">
        <v>73</v>
      </c>
      <c r="AS120" s="127" t="s">
        <v>65</v>
      </c>
      <c r="AT120" s="127" t="s">
        <v>73</v>
      </c>
      <c r="AX120" s="121" t="s">
        <v>97</v>
      </c>
      <c r="BJ120" s="128">
        <f>SUM(BJ121:BJ127)</f>
        <v>0</v>
      </c>
    </row>
    <row r="121" spans="2:64" s="1" customFormat="1" ht="16.5" customHeight="1" x14ac:dyDescent="0.2">
      <c r="B121" s="131"/>
      <c r="C121" s="132">
        <v>1</v>
      </c>
      <c r="D121" s="132" t="s">
        <v>98</v>
      </c>
      <c r="E121" s="133" t="s">
        <v>131</v>
      </c>
      <c r="F121" s="134" t="s">
        <v>124</v>
      </c>
      <c r="G121" s="135" t="s">
        <v>101</v>
      </c>
      <c r="H121" s="136">
        <v>1</v>
      </c>
      <c r="I121" s="137"/>
      <c r="J121" s="137"/>
      <c r="K121" s="138"/>
      <c r="L121" s="25"/>
      <c r="M121" s="139" t="s">
        <v>1</v>
      </c>
      <c r="N121" s="140">
        <v>0.108</v>
      </c>
      <c r="O121" s="140">
        <f t="shared" ref="O121:O127" si="0">N121*H121</f>
        <v>0.108</v>
      </c>
      <c r="P121" s="140">
        <v>0</v>
      </c>
      <c r="Q121" s="140">
        <f t="shared" ref="Q121:Q127" si="1">P121*H121</f>
        <v>0</v>
      </c>
      <c r="R121" s="140">
        <v>0</v>
      </c>
      <c r="S121" s="141">
        <f t="shared" ref="S121:S127" si="2">R121*H121</f>
        <v>0</v>
      </c>
      <c r="AQ121" s="142" t="s">
        <v>99</v>
      </c>
      <c r="AS121" s="142" t="s">
        <v>98</v>
      </c>
      <c r="AT121" s="142" t="s">
        <v>96</v>
      </c>
      <c r="AX121" s="13" t="s">
        <v>97</v>
      </c>
      <c r="BD121" s="143" t="e">
        <f>IF(#REF!="základná",J121,0)</f>
        <v>#REF!</v>
      </c>
      <c r="BE121" s="143" t="e">
        <f>IF(#REF!="znížená",J121,0)</f>
        <v>#REF!</v>
      </c>
      <c r="BF121" s="143" t="e">
        <f>IF(#REF!="zákl. prenesená",J121,0)</f>
        <v>#REF!</v>
      </c>
      <c r="BG121" s="143" t="e">
        <f>IF(#REF!="zníž. prenesená",J121,0)</f>
        <v>#REF!</v>
      </c>
      <c r="BH121" s="143" t="e">
        <f>IF(#REF!="nulová",J121,0)</f>
        <v>#REF!</v>
      </c>
      <c r="BI121" s="13" t="s">
        <v>96</v>
      </c>
      <c r="BJ121" s="143">
        <f t="shared" ref="BJ121:BJ127" si="3">ROUND(I121*H121,2)</f>
        <v>0</v>
      </c>
      <c r="BK121" s="13" t="s">
        <v>99</v>
      </c>
      <c r="BL121" s="142" t="s">
        <v>107</v>
      </c>
    </row>
    <row r="122" spans="2:64" s="1" customFormat="1" ht="21.75" customHeight="1" x14ac:dyDescent="0.2">
      <c r="B122" s="131"/>
      <c r="C122" s="132">
        <v>2</v>
      </c>
      <c r="D122" s="132" t="s">
        <v>98</v>
      </c>
      <c r="E122" s="133" t="s">
        <v>132</v>
      </c>
      <c r="F122" s="134" t="s">
        <v>125</v>
      </c>
      <c r="G122" s="135" t="s">
        <v>101</v>
      </c>
      <c r="H122" s="136">
        <v>1</v>
      </c>
      <c r="I122" s="137"/>
      <c r="J122" s="137"/>
      <c r="K122" s="138"/>
      <c r="L122" s="25"/>
      <c r="M122" s="139" t="s">
        <v>1</v>
      </c>
      <c r="N122" s="140">
        <v>0.108</v>
      </c>
      <c r="O122" s="140">
        <f t="shared" si="0"/>
        <v>0.108</v>
      </c>
      <c r="P122" s="140">
        <v>0</v>
      </c>
      <c r="Q122" s="140">
        <f t="shared" si="1"/>
        <v>0</v>
      </c>
      <c r="R122" s="140">
        <v>0</v>
      </c>
      <c r="S122" s="141">
        <f t="shared" si="2"/>
        <v>0</v>
      </c>
      <c r="AQ122" s="142" t="s">
        <v>99</v>
      </c>
      <c r="AS122" s="142" t="s">
        <v>98</v>
      </c>
      <c r="AT122" s="142" t="s">
        <v>96</v>
      </c>
      <c r="AX122" s="13" t="s">
        <v>97</v>
      </c>
      <c r="BD122" s="143" t="e">
        <f>IF(#REF!="základná",J122,0)</f>
        <v>#REF!</v>
      </c>
      <c r="BE122" s="143" t="e">
        <f>IF(#REF!="znížená",J122,0)</f>
        <v>#REF!</v>
      </c>
      <c r="BF122" s="143" t="e">
        <f>IF(#REF!="zákl. prenesená",J122,0)</f>
        <v>#REF!</v>
      </c>
      <c r="BG122" s="143" t="e">
        <f>IF(#REF!="zníž. prenesená",J122,0)</f>
        <v>#REF!</v>
      </c>
      <c r="BH122" s="143" t="e">
        <f>IF(#REF!="nulová",J122,0)</f>
        <v>#REF!</v>
      </c>
      <c r="BI122" s="13" t="s">
        <v>96</v>
      </c>
      <c r="BJ122" s="143">
        <f t="shared" si="3"/>
        <v>0</v>
      </c>
      <c r="BK122" s="13" t="s">
        <v>99</v>
      </c>
      <c r="BL122" s="142" t="s">
        <v>108</v>
      </c>
    </row>
    <row r="123" spans="2:64" s="1" customFormat="1" ht="16.5" customHeight="1" x14ac:dyDescent="0.2">
      <c r="B123" s="131"/>
      <c r="C123" s="132">
        <v>3</v>
      </c>
      <c r="D123" s="132" t="s">
        <v>98</v>
      </c>
      <c r="E123" s="133" t="s">
        <v>133</v>
      </c>
      <c r="F123" s="134" t="s">
        <v>126</v>
      </c>
      <c r="G123" s="135" t="s">
        <v>101</v>
      </c>
      <c r="H123" s="136">
        <v>1</v>
      </c>
      <c r="I123" s="137"/>
      <c r="J123" s="137"/>
      <c r="K123" s="138"/>
      <c r="L123" s="25"/>
      <c r="M123" s="139" t="s">
        <v>1</v>
      </c>
      <c r="N123" s="140">
        <v>0.108</v>
      </c>
      <c r="O123" s="140">
        <f t="shared" si="0"/>
        <v>0.108</v>
      </c>
      <c r="P123" s="140">
        <v>0</v>
      </c>
      <c r="Q123" s="140">
        <f t="shared" si="1"/>
        <v>0</v>
      </c>
      <c r="R123" s="140">
        <v>0</v>
      </c>
      <c r="S123" s="141">
        <f t="shared" si="2"/>
        <v>0</v>
      </c>
      <c r="AQ123" s="142" t="s">
        <v>99</v>
      </c>
      <c r="AS123" s="142" t="s">
        <v>98</v>
      </c>
      <c r="AT123" s="142" t="s">
        <v>96</v>
      </c>
      <c r="AX123" s="13" t="s">
        <v>97</v>
      </c>
      <c r="BD123" s="143" t="e">
        <f>IF(#REF!="základná",J123,0)</f>
        <v>#REF!</v>
      </c>
      <c r="BE123" s="143" t="e">
        <f>IF(#REF!="znížená",J123,0)</f>
        <v>#REF!</v>
      </c>
      <c r="BF123" s="143" t="e">
        <f>IF(#REF!="zákl. prenesená",J123,0)</f>
        <v>#REF!</v>
      </c>
      <c r="BG123" s="143" t="e">
        <f>IF(#REF!="zníž. prenesená",J123,0)</f>
        <v>#REF!</v>
      </c>
      <c r="BH123" s="143" t="e">
        <f>IF(#REF!="nulová",J123,0)</f>
        <v>#REF!</v>
      </c>
      <c r="BI123" s="13" t="s">
        <v>96</v>
      </c>
      <c r="BJ123" s="143">
        <f t="shared" si="3"/>
        <v>0</v>
      </c>
      <c r="BK123" s="13" t="s">
        <v>99</v>
      </c>
      <c r="BL123" s="142" t="s">
        <v>109</v>
      </c>
    </row>
    <row r="124" spans="2:64" s="1" customFormat="1" ht="24.15" customHeight="1" x14ac:dyDescent="0.2">
      <c r="B124" s="131"/>
      <c r="C124" s="132">
        <v>4</v>
      </c>
      <c r="D124" s="132" t="s">
        <v>98</v>
      </c>
      <c r="E124" s="133" t="s">
        <v>134</v>
      </c>
      <c r="F124" s="134" t="s">
        <v>127</v>
      </c>
      <c r="G124" s="135" t="s">
        <v>106</v>
      </c>
      <c r="H124" s="136">
        <v>5</v>
      </c>
      <c r="I124" s="137"/>
      <c r="J124" s="137"/>
      <c r="K124" s="138"/>
      <c r="L124" s="25"/>
      <c r="M124" s="139" t="s">
        <v>1</v>
      </c>
      <c r="N124" s="140">
        <v>0.108</v>
      </c>
      <c r="O124" s="140">
        <f t="shared" si="0"/>
        <v>0.54</v>
      </c>
      <c r="P124" s="140">
        <v>0</v>
      </c>
      <c r="Q124" s="140">
        <f t="shared" si="1"/>
        <v>0</v>
      </c>
      <c r="R124" s="140">
        <v>0</v>
      </c>
      <c r="S124" s="141">
        <f t="shared" si="2"/>
        <v>0</v>
      </c>
      <c r="AQ124" s="142" t="s">
        <v>99</v>
      </c>
      <c r="AS124" s="142" t="s">
        <v>98</v>
      </c>
      <c r="AT124" s="142" t="s">
        <v>96</v>
      </c>
      <c r="AX124" s="13" t="s">
        <v>97</v>
      </c>
      <c r="BD124" s="143" t="e">
        <f>IF(#REF!="základná",J124,0)</f>
        <v>#REF!</v>
      </c>
      <c r="BE124" s="143" t="e">
        <f>IF(#REF!="znížená",J124,0)</f>
        <v>#REF!</v>
      </c>
      <c r="BF124" s="143" t="e">
        <f>IF(#REF!="zákl. prenesená",J124,0)</f>
        <v>#REF!</v>
      </c>
      <c r="BG124" s="143" t="e">
        <f>IF(#REF!="zníž. prenesená",J124,0)</f>
        <v>#REF!</v>
      </c>
      <c r="BH124" s="143" t="e">
        <f>IF(#REF!="nulová",J124,0)</f>
        <v>#REF!</v>
      </c>
      <c r="BI124" s="13" t="s">
        <v>96</v>
      </c>
      <c r="BJ124" s="143">
        <f t="shared" si="3"/>
        <v>0</v>
      </c>
      <c r="BK124" s="13" t="s">
        <v>99</v>
      </c>
      <c r="BL124" s="142" t="s">
        <v>110</v>
      </c>
    </row>
    <row r="125" spans="2:64" s="1" customFormat="1" ht="21.75" customHeight="1" x14ac:dyDescent="0.2">
      <c r="B125" s="131"/>
      <c r="C125" s="132">
        <v>5</v>
      </c>
      <c r="D125" s="132" t="s">
        <v>98</v>
      </c>
      <c r="E125" s="133" t="s">
        <v>135</v>
      </c>
      <c r="F125" s="134" t="s">
        <v>128</v>
      </c>
      <c r="G125" s="135" t="s">
        <v>102</v>
      </c>
      <c r="H125" s="136">
        <v>26.5</v>
      </c>
      <c r="I125" s="137"/>
      <c r="J125" s="137"/>
      <c r="K125" s="138"/>
      <c r="L125" s="25"/>
      <c r="M125" s="139" t="s">
        <v>1</v>
      </c>
      <c r="N125" s="140">
        <v>0.108</v>
      </c>
      <c r="O125" s="140">
        <f t="shared" si="0"/>
        <v>2.8620000000000001</v>
      </c>
      <c r="P125" s="140">
        <v>0</v>
      </c>
      <c r="Q125" s="140">
        <f t="shared" si="1"/>
        <v>0</v>
      </c>
      <c r="R125" s="140">
        <v>0</v>
      </c>
      <c r="S125" s="141">
        <f t="shared" si="2"/>
        <v>0</v>
      </c>
      <c r="AQ125" s="142" t="s">
        <v>99</v>
      </c>
      <c r="AS125" s="142" t="s">
        <v>98</v>
      </c>
      <c r="AT125" s="142" t="s">
        <v>96</v>
      </c>
      <c r="AX125" s="13" t="s">
        <v>97</v>
      </c>
      <c r="BD125" s="143" t="e">
        <f>IF(#REF!="základná",J125,0)</f>
        <v>#REF!</v>
      </c>
      <c r="BE125" s="143" t="e">
        <f>IF(#REF!="znížená",J125,0)</f>
        <v>#REF!</v>
      </c>
      <c r="BF125" s="143" t="e">
        <f>IF(#REF!="zákl. prenesená",J125,0)</f>
        <v>#REF!</v>
      </c>
      <c r="BG125" s="143" t="e">
        <f>IF(#REF!="zníž. prenesená",J125,0)</f>
        <v>#REF!</v>
      </c>
      <c r="BH125" s="143" t="e">
        <f>IF(#REF!="nulová",J125,0)</f>
        <v>#REF!</v>
      </c>
      <c r="BI125" s="13" t="s">
        <v>96</v>
      </c>
      <c r="BJ125" s="143">
        <f t="shared" si="3"/>
        <v>0</v>
      </c>
      <c r="BK125" s="13" t="s">
        <v>99</v>
      </c>
      <c r="BL125" s="142" t="s">
        <v>111</v>
      </c>
    </row>
    <row r="126" spans="2:64" s="1" customFormat="1" ht="24.15" customHeight="1" x14ac:dyDescent="0.2">
      <c r="B126" s="131"/>
      <c r="C126" s="132">
        <v>6</v>
      </c>
      <c r="D126" s="132" t="s">
        <v>98</v>
      </c>
      <c r="E126" s="133" t="s">
        <v>136</v>
      </c>
      <c r="F126" s="134" t="s">
        <v>129</v>
      </c>
      <c r="G126" s="135" t="s">
        <v>101</v>
      </c>
      <c r="H126" s="136">
        <v>1</v>
      </c>
      <c r="I126" s="137"/>
      <c r="J126" s="137"/>
      <c r="K126" s="138"/>
      <c r="L126" s="25"/>
      <c r="M126" s="139" t="s">
        <v>1</v>
      </c>
      <c r="N126" s="140">
        <v>0.108</v>
      </c>
      <c r="O126" s="140">
        <f t="shared" si="0"/>
        <v>0.108</v>
      </c>
      <c r="P126" s="140">
        <v>0</v>
      </c>
      <c r="Q126" s="140">
        <f t="shared" si="1"/>
        <v>0</v>
      </c>
      <c r="R126" s="140">
        <v>0</v>
      </c>
      <c r="S126" s="141">
        <f t="shared" si="2"/>
        <v>0</v>
      </c>
      <c r="AQ126" s="142" t="s">
        <v>99</v>
      </c>
      <c r="AS126" s="142" t="s">
        <v>98</v>
      </c>
      <c r="AT126" s="142" t="s">
        <v>96</v>
      </c>
      <c r="AX126" s="13" t="s">
        <v>97</v>
      </c>
      <c r="BD126" s="143" t="e">
        <f>IF(#REF!="základná",J126,0)</f>
        <v>#REF!</v>
      </c>
      <c r="BE126" s="143" t="e">
        <f>IF(#REF!="znížená",J126,0)</f>
        <v>#REF!</v>
      </c>
      <c r="BF126" s="143" t="e">
        <f>IF(#REF!="zákl. prenesená",J126,0)</f>
        <v>#REF!</v>
      </c>
      <c r="BG126" s="143" t="e">
        <f>IF(#REF!="zníž. prenesená",J126,0)</f>
        <v>#REF!</v>
      </c>
      <c r="BH126" s="143" t="e">
        <f>IF(#REF!="nulová",J126,0)</f>
        <v>#REF!</v>
      </c>
      <c r="BI126" s="13" t="s">
        <v>96</v>
      </c>
      <c r="BJ126" s="143">
        <f t="shared" si="3"/>
        <v>0</v>
      </c>
      <c r="BK126" s="13" t="s">
        <v>99</v>
      </c>
      <c r="BL126" s="142" t="s">
        <v>112</v>
      </c>
    </row>
    <row r="127" spans="2:64" s="1" customFormat="1" ht="24.15" customHeight="1" x14ac:dyDescent="0.2">
      <c r="B127" s="131"/>
      <c r="C127" s="132">
        <v>7</v>
      </c>
      <c r="D127" s="132" t="s">
        <v>98</v>
      </c>
      <c r="E127" s="133" t="s">
        <v>137</v>
      </c>
      <c r="F127" s="134" t="s">
        <v>130</v>
      </c>
      <c r="G127" s="135" t="s">
        <v>101</v>
      </c>
      <c r="H127" s="136">
        <v>1</v>
      </c>
      <c r="I127" s="137"/>
      <c r="J127" s="137"/>
      <c r="K127" s="138"/>
      <c r="L127" s="25"/>
      <c r="M127" s="139" t="s">
        <v>1</v>
      </c>
      <c r="N127" s="140">
        <v>0.108</v>
      </c>
      <c r="O127" s="140">
        <f t="shared" si="0"/>
        <v>0.108</v>
      </c>
      <c r="P127" s="140">
        <v>0</v>
      </c>
      <c r="Q127" s="140">
        <f t="shared" si="1"/>
        <v>0</v>
      </c>
      <c r="R127" s="140">
        <v>0</v>
      </c>
      <c r="S127" s="141">
        <f t="shared" si="2"/>
        <v>0</v>
      </c>
      <c r="AQ127" s="142" t="s">
        <v>99</v>
      </c>
      <c r="AS127" s="142" t="s">
        <v>98</v>
      </c>
      <c r="AT127" s="142" t="s">
        <v>96</v>
      </c>
      <c r="AX127" s="13" t="s">
        <v>97</v>
      </c>
      <c r="BD127" s="143" t="e">
        <f>IF(#REF!="základná",J127,0)</f>
        <v>#REF!</v>
      </c>
      <c r="BE127" s="143" t="e">
        <f>IF(#REF!="znížená",J127,0)</f>
        <v>#REF!</v>
      </c>
      <c r="BF127" s="143" t="e">
        <f>IF(#REF!="zákl. prenesená",J127,0)</f>
        <v>#REF!</v>
      </c>
      <c r="BG127" s="143" t="e">
        <f>IF(#REF!="zníž. prenesená",J127,0)</f>
        <v>#REF!</v>
      </c>
      <c r="BH127" s="143" t="e">
        <f>IF(#REF!="nulová",J127,0)</f>
        <v>#REF!</v>
      </c>
      <c r="BI127" s="13" t="s">
        <v>96</v>
      </c>
      <c r="BJ127" s="143">
        <f t="shared" si="3"/>
        <v>0</v>
      </c>
      <c r="BK127" s="13" t="s">
        <v>99</v>
      </c>
      <c r="BL127" s="142" t="s">
        <v>113</v>
      </c>
    </row>
    <row r="128" spans="2:64" s="1" customFormat="1" ht="6.9" customHeight="1" x14ac:dyDescent="0.2"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25"/>
    </row>
    <row r="131" spans="6:8" ht="11.5" x14ac:dyDescent="0.2">
      <c r="F131" s="144" t="s">
        <v>114</v>
      </c>
    </row>
    <row r="132" spans="6:8" s="145" customFormat="1" ht="11.5" x14ac:dyDescent="0.25">
      <c r="F132" s="188" t="s">
        <v>115</v>
      </c>
      <c r="G132" s="191"/>
      <c r="H132" s="191"/>
    </row>
    <row r="133" spans="6:8" s="145" customFormat="1" ht="45" customHeight="1" x14ac:dyDescent="0.25">
      <c r="F133" s="188" t="s">
        <v>116</v>
      </c>
      <c r="G133" s="189"/>
      <c r="H133" s="189"/>
    </row>
    <row r="134" spans="6:8" s="145" customFormat="1" ht="45" customHeight="1" x14ac:dyDescent="0.25">
      <c r="F134" s="188" t="s">
        <v>117</v>
      </c>
      <c r="G134" s="190"/>
      <c r="H134" s="190"/>
    </row>
    <row r="135" spans="6:8" s="145" customFormat="1" ht="45" customHeight="1" x14ac:dyDescent="0.25">
      <c r="F135" s="188" t="s">
        <v>118</v>
      </c>
      <c r="G135" s="190"/>
      <c r="H135" s="190"/>
    </row>
    <row r="136" spans="6:8" s="145" customFormat="1" ht="11.5" x14ac:dyDescent="0.25"/>
    <row r="137" spans="6:8" s="145" customFormat="1" ht="11.5" x14ac:dyDescent="0.25"/>
    <row r="138" spans="6:8" s="145" customFormat="1" ht="11.5" x14ac:dyDescent="0.25"/>
    <row r="139" spans="6:8" s="145" customFormat="1" ht="11.5" x14ac:dyDescent="0.25"/>
  </sheetData>
  <mergeCells count="13">
    <mergeCell ref="E85:H85"/>
    <mergeCell ref="L2:U2"/>
    <mergeCell ref="E7:H7"/>
    <mergeCell ref="E9:H9"/>
    <mergeCell ref="E18:H18"/>
    <mergeCell ref="E27:H27"/>
    <mergeCell ref="F135:H135"/>
    <mergeCell ref="E87:H87"/>
    <mergeCell ref="E108:H108"/>
    <mergeCell ref="E110:H110"/>
    <mergeCell ref="F132:H132"/>
    <mergeCell ref="F133:H133"/>
    <mergeCell ref="F134:H13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Rekapitulácia stavby</vt:lpstr>
      <vt:lpstr>04 - Súhrná časť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Štovka Michal</dc:creator>
  <cp:lastModifiedBy>Leško Ľudovít</cp:lastModifiedBy>
  <cp:lastPrinted>2024-06-12T13:59:33Z</cp:lastPrinted>
  <dcterms:created xsi:type="dcterms:W3CDTF">2024-05-29T11:53:33Z</dcterms:created>
  <dcterms:modified xsi:type="dcterms:W3CDTF">2024-06-12T14:00:02Z</dcterms:modified>
</cp:coreProperties>
</file>